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870" windowHeight="9885" firstSheet="4" activeTab="4"/>
  </bookViews>
  <sheets>
    <sheet name="Rekapitulácia" sheetId="1" state="veryHidden" r:id="rId1"/>
    <sheet name="Krycí list stavby" sheetId="2" state="veryHidden" r:id="rId2"/>
    <sheet name="Kryci_list 23618" sheetId="3" state="veryHidden" r:id="rId3"/>
    <sheet name="Rekap 23618" sheetId="4" state="veryHidden" r:id="rId4"/>
    <sheet name="Krycí list" sheetId="6" r:id="rId5"/>
    <sheet name="Rekap." sheetId="7" r:id="rId6"/>
    <sheet name="Výkaz výmer" sheetId="5" r:id="rId7"/>
  </sheets>
  <definedNames>
    <definedName name="_xlnm.Print_Titles" localSheetId="3">'Rekap 23618'!$9:$9</definedName>
    <definedName name="_xlnm.Print_Titles" localSheetId="6">'Výkaz výmer'!$6:$6</definedName>
  </definedNames>
  <calcPr calcId="145621"/>
</workbook>
</file>

<file path=xl/calcChain.xml><?xml version="1.0" encoding="utf-8"?>
<calcChain xmlns="http://schemas.openxmlformats.org/spreadsheetml/2006/main">
  <c r="J18" i="2" l="1"/>
  <c r="J16" i="2"/>
  <c r="F8" i="1"/>
  <c r="D8" i="1"/>
  <c r="U141" i="5"/>
  <c r="J17" i="3" s="1"/>
  <c r="K140" i="5"/>
  <c r="B33" i="4" s="1"/>
  <c r="E33" i="4"/>
  <c r="K135" i="5"/>
  <c r="B28" i="4" s="1"/>
  <c r="J134" i="5"/>
  <c r="I134" i="5"/>
  <c r="L134" i="5"/>
  <c r="J133" i="5"/>
  <c r="I133" i="5"/>
  <c r="L133" i="5"/>
  <c r="J132" i="5"/>
  <c r="I132" i="5"/>
  <c r="L132" i="5"/>
  <c r="J131" i="5"/>
  <c r="I131" i="5"/>
  <c r="F28" i="4"/>
  <c r="E28" i="4"/>
  <c r="L131" i="5"/>
  <c r="D28" i="4"/>
  <c r="K128" i="5"/>
  <c r="B27" i="4" s="1"/>
  <c r="J127" i="5"/>
  <c r="I127" i="5"/>
  <c r="L127" i="5"/>
  <c r="J126" i="5"/>
  <c r="I126" i="5"/>
  <c r="L126" i="5"/>
  <c r="J125" i="5"/>
  <c r="I125" i="5"/>
  <c r="L125" i="5"/>
  <c r="J124" i="5"/>
  <c r="I124" i="5"/>
  <c r="L124" i="5"/>
  <c r="J123" i="5"/>
  <c r="I123" i="5"/>
  <c r="L123" i="5"/>
  <c r="J122" i="5"/>
  <c r="I122" i="5"/>
  <c r="L122" i="5"/>
  <c r="J121" i="5"/>
  <c r="I121" i="5"/>
  <c r="L121" i="5"/>
  <c r="J120" i="5"/>
  <c r="I120" i="5"/>
  <c r="L120" i="5"/>
  <c r="J119" i="5"/>
  <c r="I119" i="5"/>
  <c r="L119" i="5"/>
  <c r="J118" i="5"/>
  <c r="I118" i="5"/>
  <c r="L118" i="5"/>
  <c r="J117" i="5"/>
  <c r="I117" i="5"/>
  <c r="L117" i="5"/>
  <c r="J116" i="5"/>
  <c r="I116" i="5"/>
  <c r="L116" i="5"/>
  <c r="J115" i="5"/>
  <c r="I115" i="5"/>
  <c r="L115" i="5"/>
  <c r="J114" i="5"/>
  <c r="I114" i="5"/>
  <c r="L114" i="5"/>
  <c r="J113" i="5"/>
  <c r="I113" i="5"/>
  <c r="F27" i="4"/>
  <c r="E27" i="4"/>
  <c r="L113" i="5"/>
  <c r="D27" i="4"/>
  <c r="K110" i="5"/>
  <c r="B26" i="4" s="1"/>
  <c r="J109" i="5"/>
  <c r="I109" i="5"/>
  <c r="L109" i="5"/>
  <c r="J108" i="5"/>
  <c r="I108" i="5"/>
  <c r="L108" i="5"/>
  <c r="J107" i="5"/>
  <c r="I107" i="5"/>
  <c r="L107" i="5"/>
  <c r="J106" i="5"/>
  <c r="I106" i="5"/>
  <c r="L106" i="5"/>
  <c r="J105" i="5"/>
  <c r="I105" i="5"/>
  <c r="L105" i="5"/>
  <c r="J104" i="5"/>
  <c r="I104" i="5"/>
  <c r="L104" i="5"/>
  <c r="J103" i="5"/>
  <c r="I103" i="5"/>
  <c r="L103" i="5"/>
  <c r="J102" i="5"/>
  <c r="I102" i="5"/>
  <c r="L102" i="5"/>
  <c r="J101" i="5"/>
  <c r="I101" i="5"/>
  <c r="L101" i="5"/>
  <c r="J100" i="5"/>
  <c r="I100" i="5"/>
  <c r="L100" i="5"/>
  <c r="J99" i="5"/>
  <c r="I99" i="5"/>
  <c r="L99" i="5"/>
  <c r="J98" i="5"/>
  <c r="I98" i="5"/>
  <c r="L98" i="5"/>
  <c r="J97" i="5"/>
  <c r="I97" i="5"/>
  <c r="L97" i="5"/>
  <c r="J96" i="5"/>
  <c r="I96" i="5"/>
  <c r="L96" i="5"/>
  <c r="J95" i="5"/>
  <c r="I95" i="5"/>
  <c r="L95" i="5"/>
  <c r="J94" i="5"/>
  <c r="I94" i="5"/>
  <c r="L94" i="5"/>
  <c r="J93" i="5"/>
  <c r="I93" i="5"/>
  <c r="L93" i="5"/>
  <c r="J92" i="5"/>
  <c r="I92" i="5"/>
  <c r="L92" i="5"/>
  <c r="J91" i="5"/>
  <c r="I91" i="5"/>
  <c r="L91" i="5"/>
  <c r="J90" i="5"/>
  <c r="I90" i="5"/>
  <c r="L90" i="5"/>
  <c r="J89" i="5"/>
  <c r="I89" i="5"/>
  <c r="L89" i="5"/>
  <c r="F26" i="4"/>
  <c r="E26" i="4"/>
  <c r="D26" i="4"/>
  <c r="J88" i="5"/>
  <c r="I88" i="5"/>
  <c r="L88" i="5"/>
  <c r="B21" i="4"/>
  <c r="F21" i="4"/>
  <c r="E21" i="4"/>
  <c r="D21" i="4"/>
  <c r="B20" i="4"/>
  <c r="J86" i="5"/>
  <c r="I86" i="5"/>
  <c r="L86" i="5"/>
  <c r="J85" i="5"/>
  <c r="I85" i="5"/>
  <c r="L85" i="5"/>
  <c r="J84" i="5"/>
  <c r="I84" i="5"/>
  <c r="L84" i="5"/>
  <c r="J83" i="5"/>
  <c r="I83" i="5"/>
  <c r="L83" i="5"/>
  <c r="J82" i="5"/>
  <c r="I82" i="5"/>
  <c r="L82" i="5"/>
  <c r="J81" i="5"/>
  <c r="I81" i="5"/>
  <c r="L81" i="5"/>
  <c r="J80" i="5"/>
  <c r="I80" i="5"/>
  <c r="L80" i="5"/>
  <c r="J79" i="5"/>
  <c r="I79" i="5"/>
  <c r="L79" i="5"/>
  <c r="J78" i="5"/>
  <c r="I78" i="5"/>
  <c r="L78" i="5"/>
  <c r="J77" i="5"/>
  <c r="I77" i="5"/>
  <c r="L77" i="5"/>
  <c r="J76" i="5"/>
  <c r="I76" i="5"/>
  <c r="L76" i="5"/>
  <c r="J75" i="5"/>
  <c r="I75" i="5"/>
  <c r="L75" i="5"/>
  <c r="J74" i="5"/>
  <c r="I74" i="5"/>
  <c r="L74" i="5"/>
  <c r="J73" i="5"/>
  <c r="I73" i="5"/>
  <c r="L73" i="5"/>
  <c r="J72" i="5"/>
  <c r="I72" i="5"/>
  <c r="L72" i="5"/>
  <c r="J71" i="5"/>
  <c r="I71" i="5"/>
  <c r="L71" i="5"/>
  <c r="J70" i="5"/>
  <c r="I70" i="5"/>
  <c r="L70" i="5"/>
  <c r="J69" i="5"/>
  <c r="I69" i="5"/>
  <c r="L69" i="5"/>
  <c r="J68" i="5"/>
  <c r="I68" i="5"/>
  <c r="L68" i="5"/>
  <c r="J67" i="5"/>
  <c r="I67" i="5"/>
  <c r="L67" i="5"/>
  <c r="J66" i="5"/>
  <c r="I66" i="5"/>
  <c r="L66" i="5"/>
  <c r="J65" i="5"/>
  <c r="I65" i="5"/>
  <c r="L65" i="5"/>
  <c r="J64" i="5"/>
  <c r="I64" i="5"/>
  <c r="L64" i="5"/>
  <c r="J63" i="5"/>
  <c r="I63" i="5"/>
  <c r="L63" i="5"/>
  <c r="J62" i="5"/>
  <c r="I62" i="5"/>
  <c r="F20" i="4"/>
  <c r="E20" i="4"/>
  <c r="L62" i="5"/>
  <c r="D20" i="4"/>
  <c r="K59" i="5"/>
  <c r="J58" i="5"/>
  <c r="I58" i="5"/>
  <c r="L58" i="5"/>
  <c r="J57" i="5"/>
  <c r="I57" i="5"/>
  <c r="L57" i="5"/>
  <c r="J56" i="5"/>
  <c r="I56" i="5"/>
  <c r="L56" i="5"/>
  <c r="J55" i="5"/>
  <c r="I55" i="5"/>
  <c r="L55" i="5"/>
  <c r="J54" i="5"/>
  <c r="I54" i="5"/>
  <c r="L54" i="5"/>
  <c r="J53" i="5"/>
  <c r="I53" i="5"/>
  <c r="L53" i="5"/>
  <c r="J52" i="5"/>
  <c r="I52" i="5"/>
  <c r="L52" i="5"/>
  <c r="J51" i="5"/>
  <c r="I51" i="5"/>
  <c r="L51" i="5"/>
  <c r="J50" i="5"/>
  <c r="I50" i="5"/>
  <c r="L50" i="5"/>
  <c r="J49" i="5"/>
  <c r="I49" i="5"/>
  <c r="L49" i="5"/>
  <c r="J48" i="5"/>
  <c r="I48" i="5"/>
  <c r="L48" i="5"/>
  <c r="J47" i="5"/>
  <c r="I47" i="5"/>
  <c r="L47" i="5"/>
  <c r="J46" i="5"/>
  <c r="I46" i="5"/>
  <c r="L46" i="5"/>
  <c r="J45" i="5"/>
  <c r="I45" i="5"/>
  <c r="L45" i="5"/>
  <c r="J44" i="5"/>
  <c r="I44" i="5"/>
  <c r="L44" i="5"/>
  <c r="J43" i="5"/>
  <c r="I43" i="5"/>
  <c r="L43" i="5"/>
  <c r="J42" i="5"/>
  <c r="I42" i="5"/>
  <c r="L42" i="5"/>
  <c r="J41" i="5"/>
  <c r="I41" i="5"/>
  <c r="L41" i="5"/>
  <c r="K36" i="5"/>
  <c r="B15" i="4" s="1"/>
  <c r="F15" i="4"/>
  <c r="E15" i="4"/>
  <c r="D15" i="4"/>
  <c r="K33" i="5"/>
  <c r="B14" i="4" s="1"/>
  <c r="F14" i="4"/>
  <c r="E14" i="4"/>
  <c r="D14" i="4"/>
  <c r="K30" i="5"/>
  <c r="B13" i="4" s="1"/>
  <c r="J29" i="5"/>
  <c r="I29" i="5"/>
  <c r="F13" i="4"/>
  <c r="E13" i="4"/>
  <c r="L29" i="5"/>
  <c r="D13" i="4"/>
  <c r="K27" i="5"/>
  <c r="B12" i="4" s="1"/>
  <c r="F12" i="4"/>
  <c r="E12" i="4"/>
  <c r="D12" i="4"/>
  <c r="K25" i="5"/>
  <c r="J24" i="5"/>
  <c r="I24" i="5"/>
  <c r="L24" i="5"/>
  <c r="J23" i="5"/>
  <c r="I23" i="5"/>
  <c r="L23" i="5"/>
  <c r="J22" i="5"/>
  <c r="I22" i="5"/>
  <c r="L22" i="5"/>
  <c r="J21" i="5"/>
  <c r="I21" i="5"/>
  <c r="L21" i="5"/>
  <c r="J20" i="5"/>
  <c r="I20" i="5"/>
  <c r="L20" i="5"/>
  <c r="J19" i="5"/>
  <c r="I19" i="5"/>
  <c r="L19" i="5"/>
  <c r="J18" i="5"/>
  <c r="I18" i="5"/>
  <c r="L18" i="5"/>
  <c r="J17" i="5"/>
  <c r="I17" i="5"/>
  <c r="L17" i="5"/>
  <c r="J16" i="5"/>
  <c r="I16" i="5"/>
  <c r="L16" i="5"/>
  <c r="J15" i="5"/>
  <c r="I15" i="5"/>
  <c r="L15" i="5"/>
  <c r="J14" i="5"/>
  <c r="I14" i="5"/>
  <c r="L14" i="5"/>
  <c r="J13" i="5"/>
  <c r="I13" i="5"/>
  <c r="L13" i="5"/>
  <c r="J12" i="5"/>
  <c r="I12" i="5"/>
  <c r="L12" i="5"/>
  <c r="J11" i="5"/>
  <c r="I11" i="5"/>
  <c r="L11" i="5"/>
  <c r="J10" i="5"/>
  <c r="I10" i="5"/>
  <c r="L10" i="5"/>
  <c r="J9" i="5"/>
  <c r="I9" i="5"/>
  <c r="E11" i="4"/>
  <c r="L9" i="5"/>
  <c r="B22" i="4" l="1"/>
  <c r="D18" i="3" s="1"/>
  <c r="D18" i="2" s="1"/>
  <c r="J141" i="5"/>
  <c r="K7" i="1" s="1"/>
  <c r="J20" i="3"/>
  <c r="E7" i="1"/>
  <c r="E8" i="1" s="1"/>
  <c r="J17" i="2" s="1"/>
  <c r="J20" i="2" s="1"/>
  <c r="K136" i="5"/>
  <c r="B29" i="4" s="1"/>
  <c r="D17" i="3" s="1"/>
  <c r="D17" i="2" s="1"/>
  <c r="E25" i="4"/>
  <c r="I30" i="3"/>
  <c r="J30" i="3" s="1"/>
  <c r="L36" i="5"/>
  <c r="C15" i="4" s="1"/>
  <c r="K38" i="5"/>
  <c r="B16" i="4" s="1"/>
  <c r="D16" i="3" s="1"/>
  <c r="D16" i="2" s="1"/>
  <c r="L59" i="5"/>
  <c r="C19" i="4" s="1"/>
  <c r="F19" i="4"/>
  <c r="D11" i="4"/>
  <c r="L25" i="5"/>
  <c r="C11" i="4" s="1"/>
  <c r="F11" i="4"/>
  <c r="B11" i="4"/>
  <c r="L27" i="5"/>
  <c r="C12" i="4" s="1"/>
  <c r="L30" i="5"/>
  <c r="C13" i="4" s="1"/>
  <c r="L33" i="5"/>
  <c r="C14" i="4" s="1"/>
  <c r="E16" i="4"/>
  <c r="E22" i="4"/>
  <c r="D19" i="4"/>
  <c r="B19" i="4"/>
  <c r="C20" i="4"/>
  <c r="C21" i="4"/>
  <c r="D25" i="4"/>
  <c r="C25" i="4"/>
  <c r="F25" i="4"/>
  <c r="B25" i="4"/>
  <c r="L110" i="5"/>
  <c r="C26" i="4" s="1"/>
  <c r="L128" i="5"/>
  <c r="C27" i="4" s="1"/>
  <c r="L135" i="5"/>
  <c r="C28" i="4" s="1"/>
  <c r="D32" i="4"/>
  <c r="C32" i="4"/>
  <c r="F32" i="4"/>
  <c r="E32" i="4"/>
  <c r="B32" i="4"/>
  <c r="E19" i="4"/>
  <c r="F33" i="4" l="1"/>
  <c r="D29" i="4"/>
  <c r="F17" i="3" s="1"/>
  <c r="F17" i="2" s="1"/>
  <c r="F22" i="4"/>
  <c r="E29" i="4"/>
  <c r="F29" i="4"/>
  <c r="E35" i="4"/>
  <c r="C22" i="4"/>
  <c r="E18" i="3" s="1"/>
  <c r="E18" i="2" s="1"/>
  <c r="F16" i="4"/>
  <c r="L140" i="5"/>
  <c r="C33" i="4" s="1"/>
  <c r="L136" i="5"/>
  <c r="C29" i="4" s="1"/>
  <c r="E17" i="3" s="1"/>
  <c r="E17" i="2" s="1"/>
  <c r="D22" i="4"/>
  <c r="F18" i="3" s="1"/>
  <c r="F18" i="2" s="1"/>
  <c r="D33" i="4"/>
  <c r="K141" i="5"/>
  <c r="B35" i="4" s="1"/>
  <c r="L38" i="5"/>
  <c r="C16" i="4" s="1"/>
  <c r="E16" i="3" s="1"/>
  <c r="E16" i="2" s="1"/>
  <c r="L141" i="5" l="1"/>
  <c r="C35" i="4" s="1"/>
  <c r="F35" i="4"/>
  <c r="D16" i="4"/>
  <c r="F16" i="3" s="1"/>
  <c r="F16" i="2" s="1"/>
  <c r="F20" i="2" s="1"/>
  <c r="F20" i="3" l="1"/>
  <c r="F23" i="3"/>
  <c r="F23" i="2" s="1"/>
  <c r="D35" i="4"/>
  <c r="B7" i="1"/>
  <c r="F22" i="3"/>
  <c r="F22" i="2" s="1"/>
  <c r="J24" i="3"/>
  <c r="J24" i="2" s="1"/>
  <c r="F24" i="3"/>
  <c r="F24" i="2" s="1"/>
  <c r="J22" i="3"/>
  <c r="J22" i="2" s="1"/>
  <c r="J23" i="3"/>
  <c r="J23" i="2" s="1"/>
  <c r="B8" i="1" l="1"/>
  <c r="J26" i="3"/>
  <c r="J26" i="2"/>
  <c r="J28" i="2" s="1"/>
  <c r="J28" i="3" l="1"/>
  <c r="I29" i="3" s="1"/>
  <c r="J29" i="3" s="1"/>
  <c r="J31" i="3" s="1"/>
  <c r="C7" i="1"/>
  <c r="C8" i="1" l="1"/>
  <c r="G7" i="1"/>
  <c r="G8" i="1" s="1"/>
  <c r="B9" i="1" l="1"/>
  <c r="B10" i="1" s="1"/>
  <c r="I30" i="2" l="1"/>
  <c r="J30" i="2" s="1"/>
  <c r="G10" i="1"/>
  <c r="I29" i="2"/>
  <c r="J29" i="2" s="1"/>
  <c r="G9" i="1"/>
  <c r="G11" i="1" l="1"/>
  <c r="J31" i="2"/>
</calcChain>
</file>

<file path=xl/sharedStrings.xml><?xml version="1.0" encoding="utf-8"?>
<sst xmlns="http://schemas.openxmlformats.org/spreadsheetml/2006/main" count="1351" uniqueCount="629">
  <si>
    <t>Rekapitulácia rozpočtu</t>
  </si>
  <si>
    <t>Stavba Rekonštrukcia primárneho vykurovacieho okruhu CK Jazdecká, Prešov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</si>
  <si>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</si>
  <si>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</si>
  <si>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</si>
  <si>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</si>
  <si>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</si>
  <si>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</si>
  <si>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</si>
  <si>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</si>
  <si>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</si>
  <si>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</si>
  <si>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Ústredné vykurovanie - vetva A</t>
  </si>
  <si>
    <t>Krycí list rozpočtu</t>
  </si>
  <si>
    <t xml:space="preserve">Miesto: </t>
  </si>
  <si>
    <t>Objekt SO 01 Ústredné vykurovanie - vetva A</t>
  </si>
  <si>
    <t xml:space="preserve">Ks: </t>
  </si>
  <si>
    <t>Zákazka: TK-2015-100</t>
  </si>
  <si>
    <t xml:space="preserve">Spracoval: </t>
  </si>
  <si>
    <t xml:space="preserve">Dňa </t>
  </si>
  <si>
    <t>15.2.2016</t>
  </si>
  <si>
    <t>Odberateľ: SPRAVBYTKOMFORT, a.s. Prešov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</si>
  <si>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</si>
  <si>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</si>
  <si>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</si>
  <si>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</si>
  <si>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</si>
  <si>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</si>
  <si>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</si>
  <si>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</si>
  <si>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</si>
  <si>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</si>
  <si>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</si>
  <si>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</si>
  <si>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</si>
  <si>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</si>
  <si>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</si>
  <si>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</si>
  <si>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</si>
  <si>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</si>
  <si>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</si>
  <si>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</si>
  <si>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</si>
  <si>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</si>
  <si>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</si>
  <si>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</si>
  <si>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</si>
  <si>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</si>
  <si>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</si>
  <si>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</si>
  <si>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</si>
  <si>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</si>
  <si>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</si>
  <si>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</si>
  <si>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</si>
  <si>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</si>
  <si>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</si>
  <si>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</si>
  <si>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</si>
  <si>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</si>
  <si>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15.2.2016</t>
  </si>
  <si>
    <t>Prehľad rozpočtových nákladov</t>
  </si>
  <si>
    <t>Práce HSV</t>
  </si>
  <si>
    <t>ZEMNÉ PRÁCE</t>
  </si>
  <si>
    <t>ZVISLÉ KONŠTRUKCIE</t>
  </si>
  <si>
    <t>VODOROVNÉ KONŠTRUKCIE</t>
  </si>
  <si>
    <t>OSTATNÉ PRÁCE</t>
  </si>
  <si>
    <t>PRESUNY HMÔT</t>
  </si>
  <si>
    <t>Montážne práce</t>
  </si>
  <si>
    <t>ŠACHTA 93 A 50</t>
  </si>
  <si>
    <t>M-23 MONTÁŽ PRIEMYSELNÉHO POTRUBIA</t>
  </si>
  <si>
    <t>M-46 MONTÁŽE ZEMNÝCH PRÁC</t>
  </si>
  <si>
    <t>Práce PSV</t>
  </si>
  <si>
    <t>IZOLÁCIE TEPELNÉ BEŽNÝCH STAVEB. KONŠTRUKCIÍ</t>
  </si>
  <si>
    <t>ÚSTREDNÉ VYKUROVANIE-ROZVOD POTRUBIA</t>
  </si>
  <si>
    <t>ÚSTREDNÉ VYKUROVANIE-ARMATÚRY</t>
  </si>
  <si>
    <t>NÁTERY</t>
  </si>
  <si>
    <t>HZS ZA SKÚŠKY A REVÍZIE</t>
  </si>
  <si>
    <t>Celkom</t>
  </si>
  <si>
    <t>Por.č.</t>
  </si>
  <si>
    <t>Cenník</t>
  </si>
  <si>
    <t>Názov</t>
  </si>
  <si>
    <t>Mj</t>
  </si>
  <si>
    <t>Množstvo</t>
  </si>
  <si>
    <t>Cena celkom</t>
  </si>
  <si>
    <t>Čerpanie vody do 10 m s priemerným prítokom litrov za minútu do 500 l</t>
  </si>
  <si>
    <t>hod</t>
  </si>
  <si>
    <t>Pohotovosť záložnej čerpacej súpravy pre výšku do 10 m, s priemerným prítokom do 500 l/min.</t>
  </si>
  <si>
    <t>deň</t>
  </si>
  <si>
    <t>m</t>
  </si>
  <si>
    <t>Dočasné zaistenie podzemného potrubia kanalizačného</t>
  </si>
  <si>
    <t xml:space="preserve">Dočasné zaistenie káblov a káblových tratí </t>
  </si>
  <si>
    <t>m3</t>
  </si>
  <si>
    <t>Výkop jamy a ryhy v obmedzenom priestore horn. tr.3 ručne</t>
  </si>
  <si>
    <t>Výkop nezapaženej jamy - sondy</t>
  </si>
  <si>
    <t>kpl</t>
  </si>
  <si>
    <t>Príplatok za lepivosť pri hĺbení jám ručným náradím v hornine tr. 3</t>
  </si>
  <si>
    <t>Výkop ryhy šírky 600-2000mm horn.3 nad 1000  do 10000m3</t>
  </si>
  <si>
    <t>Paženie a rozopretie stien rýh pre podzemné vedenie,príložné do 2 m</t>
  </si>
  <si>
    <t>m2</t>
  </si>
  <si>
    <t>Odstránenie paženia rýh pre podzemné vedenie,príložné hľbky do 2 m</t>
  </si>
  <si>
    <t>Zvislé premiestnenie výkopku bez naloženia z horniny 1 až 4, pri hĺbke výkopu nad 1 m do 2,5 m</t>
  </si>
  <si>
    <t>Vodorovné premiestnenie výkopku tr.1-4 do 10000 m - dovoz zeminy</t>
  </si>
  <si>
    <t>Obsyp potrubia sypaninou z vhodných hornín 1 až 4 bez prehodenia sypaniny</t>
  </si>
  <si>
    <t>Uloženie sypaniny na skládky nad 1000 do 10000 m3</t>
  </si>
  <si>
    <t>Poplatok za skladovanie</t>
  </si>
  <si>
    <t>t</t>
  </si>
  <si>
    <t>kus</t>
  </si>
  <si>
    <t>Vyčistenie ostatných objektov akejkoľvek výšky</t>
  </si>
  <si>
    <t>Presun hmôt pre rúrové vedenie z oceľových rúr zváraných v otvorenom výkope</t>
  </si>
  <si>
    <t>Potrubie z rúrok hladkých bezšvových nízkotlakových priemer  89/3,6</t>
  </si>
  <si>
    <t>Tlaková skúška potrubia  z oceľových rúrok do priem. 89/5</t>
  </si>
  <si>
    <t>Tlaková skúška potrubia  z oceľových rúrok nad 159/6,3 do priem. 219/6,3</t>
  </si>
  <si>
    <t>Tlaková skúška potrubia  z oceľových rúrok nad 245/6 do priem. 273/7,0</t>
  </si>
  <si>
    <t>Montáž izolácie tepel.potrubia a ohybov skružami z vláknitých materiálov jednovrstvová</t>
  </si>
  <si>
    <t>Príplatok na zvar 1. a 2. klasifikačného stupňa, mat. tr. 11-13 DN 80</t>
  </si>
  <si>
    <t>Príplatok na zvar 1. a 2. klasifikačného stupňa, mat. tr. 11-13 DN 200</t>
  </si>
  <si>
    <t>Príplatok na zvar 1. a 2. klasifikačného stupňa, mat. tr. 11-13 DN 250</t>
  </si>
  <si>
    <t>Tlaková skúška potrubia  z oceľových rúrok nad 89/5 do priem. 133/5,0</t>
  </si>
  <si>
    <t>Tlaková skúška potrubia  z oceľových rúrok nad 133/5 do priem. 159/6,3</t>
  </si>
  <si>
    <t>Príplatok na zvar 1. a 2. klasifikačného stupňa, mat. tr. 11-13 DN 50</t>
  </si>
  <si>
    <t>Príplatok na zvar 1. a 2. klasifikačného stupňa, mat. tr. 11-13 DN 150</t>
  </si>
  <si>
    <t>Čistenie potrubia prefúkavaním alebo preplachovaním DN 50</t>
  </si>
  <si>
    <t>Čistenie potrubia prefúkavaním alebo preplachovaním DN 80</t>
  </si>
  <si>
    <t>Čistenie potrubia prefúkavaním alebo preplachovaním DN 150</t>
  </si>
  <si>
    <t>Montáž predizolovaného potrubia ÚK</t>
  </si>
  <si>
    <t>Doprava predizolovaného potrubia ÚK</t>
  </si>
  <si>
    <t>Preplach systému</t>
  </si>
  <si>
    <t>Tlaková skúška potrubia  z oceľových rúrok nad 324/8,0  do priem. 377/9,0</t>
  </si>
  <si>
    <t>Príplatok na zvar 1. a 2. klasifikačného stupňa, mat. tr. 11-13 DN 100</t>
  </si>
  <si>
    <t>Príplatok na zvar 1. a 2. klasifikačného stupňa, mat. tr. 11-13 DN 350</t>
  </si>
  <si>
    <t>Čistenie potrubia prefúkavaním alebo preplachovaním DN 250</t>
  </si>
  <si>
    <t>Čistenie potrubia prefúkavaním alebo preplachovaním DN 350</t>
  </si>
  <si>
    <t>Čistenie potrubia prefúkavaním alebo preplachovaním DN 100</t>
  </si>
  <si>
    <t>Redukcia pod redukčnú objímku DN 250/200</t>
  </si>
  <si>
    <t>Redukcia pod redukčnú objímku DN 350/250</t>
  </si>
  <si>
    <t>km</t>
  </si>
  <si>
    <t>Rozvinutie a uloženie výstražnej fólie z PVC do ryhy,šírka 33 cm</t>
  </si>
  <si>
    <t>Výstražná fólia na označovanie teplovodov, farba zelená</t>
  </si>
  <si>
    <t>Presun hmôt pre izolácie tepelné v objektoch výšky do 6 m</t>
  </si>
  <si>
    <t xml:space="preserve"> %</t>
  </si>
  <si>
    <t>Tepelná izolácia na potrubie - izolačné skruže s AL fóliou DN 109, hr.50mm</t>
  </si>
  <si>
    <t>Presun hmôt pre rozvody potrubia v objektoch výšky do 6 m</t>
  </si>
  <si>
    <t>Potrubie z rúrok závitových oceľových bezšvových bežných DN 40</t>
  </si>
  <si>
    <t>Potrubie z rúrok hladkých bezšvových nízkotlakových priemer 108/4,0</t>
  </si>
  <si>
    <t>Koleno 90°, DN 80</t>
  </si>
  <si>
    <t>Koleno 90°, DN 100</t>
  </si>
  <si>
    <t>Presun hmôt pre armatúry v objektoch výšky do 6 m</t>
  </si>
  <si>
    <t>Nátery kov.potr.a armatúr syntetické potrubie do DN 100 mm  základný</t>
  </si>
  <si>
    <t>HZS- Ústredné vykurovanie</t>
  </si>
  <si>
    <t xml:space="preserve">           Celkom bez DPH</t>
  </si>
  <si>
    <t xml:space="preserve">           DPH 20% z </t>
  </si>
  <si>
    <t xml:space="preserve">           Celkom</t>
  </si>
  <si>
    <t>Krycí list stavby</t>
  </si>
  <si>
    <t>Výkaz výmer</t>
  </si>
  <si>
    <t>J. cena</t>
  </si>
  <si>
    <t>100 - Stavebné úpravy</t>
  </si>
  <si>
    <t>Rozoberanie dlažby, z betónových alebo kamenin. dlaždíc, dosiek alebo tvaroviek 0,138 t</t>
  </si>
  <si>
    <t>Očistenie lomového kameňa alebo betónových tvárnic od malty</t>
  </si>
  <si>
    <t>Výkop v uzavretých priestoroch s naložením výkopu na dopravný prostriedok v hornine 1 až 4</t>
  </si>
  <si>
    <t>Zvislé premiestnenie výkopku z horniny I až IV,nosením za každé 3 m výšky</t>
  </si>
  <si>
    <t>M3</t>
  </si>
  <si>
    <t>Vodorovné premiestnenie výkopku tr.1-4,do 1000 m</t>
  </si>
  <si>
    <t>Uloženie sypaniny na skládky do 100 m3</t>
  </si>
  <si>
    <t>Zamurovanie otvoru s plochou do 4 m2 tehlami pálenými v stenách hr. nad 100 mm</t>
  </si>
  <si>
    <t>Prímurovky izolačné z tehál dľ. 250mm P 10-20 MC 10 hr. 65 mm</t>
  </si>
  <si>
    <t>Montáž dielca prefabrikovaného kanála zo železobetónu, krycia doska hm. do 1 t.</t>
  </si>
  <si>
    <t>ks</t>
  </si>
  <si>
    <t>Doplňujúca výstuž prefabrikovaných konštrukcií z betonárskej ocele pre každý druh a stavebný diel</t>
  </si>
  <si>
    <t>Dobetónovanie prefabrikovaných konštrukcií</t>
  </si>
  <si>
    <t>Kanál dielec - prefabrikát</t>
  </si>
  <si>
    <t>Kladenie dlažby komunikácií pre peších do lôžka z kameniva ťaženého</t>
  </si>
  <si>
    <t>Vnútorná omietka vápenná alebo vápennocementová  hrubá zatretá</t>
  </si>
  <si>
    <t>Vnútorná omietka vápenná alebo vápennocementová  hladká</t>
  </si>
  <si>
    <t>Mazanina z betónu prostého tr.C 12/15 hr.nad 50 do 80 mm</t>
  </si>
  <si>
    <t>Mazanina z betónu prostého tr.C 25/30 hr.nad 120 do 240 mm</t>
  </si>
  <si>
    <t>Príplatok za strhnutie povrchu mazaniny latou pre hr. obidvoch vrstiev mazaniny nad 50 do 80 mm</t>
  </si>
  <si>
    <t>Výstuž mazanín z betónov (z kameniva) a z ľahkých betónov zo zváraných sietí z drôtov typu KARI</t>
  </si>
  <si>
    <t>Osadenie poklopu liatinového a oceľového vrátane rámu hmotn. nad 100 do 150 kg</t>
  </si>
  <si>
    <t xml:space="preserve">Stúpadlo do šachty liatinové vidlicové </t>
  </si>
  <si>
    <t>Rezanie betónového krytu alebo podkladu tr. do C 12/15 hr. do 100 mm</t>
  </si>
  <si>
    <t>Búranie priečok železobetónových hr.do 150 mm -0.324 t</t>
  </si>
  <si>
    <t>Demontáž prefabrikovanej krycej dosky kanála,šachty a žumpy do 1,0 t  -0,058t</t>
  </si>
  <si>
    <t>Búranie železobetónových stropov doskových hr.nad 80 mm,  -2,40000t</t>
  </si>
  <si>
    <t>Búranie podkladov pod dlažby, liatych dlažieb a mazanín,betón alebo liaty asfalt hr.do 100 mm, plochy do 4 m2 -2,20000t</t>
  </si>
  <si>
    <t>Vybúranie otvoru v želzobet. priečkach a stenách plochy do 1 m2, hr.do 600 mm,  -2,40000t</t>
  </si>
  <si>
    <t>Odsekanie a odstránenie izolácie lepenkovej zvislej,  -0,07300t</t>
  </si>
  <si>
    <t>Odvoz sutiny a vybúraných hmôt na skládku do 1 km</t>
  </si>
  <si>
    <t>Odvoz sutiny a vybúraných hmôt na skládku za každý ďalší 1 km</t>
  </si>
  <si>
    <t>Vnútrostavenisková doprava sutiny a vybúraných hmôt do 10 m</t>
  </si>
  <si>
    <t>Poplatok za skladovanie - betón, tehly, dlaždice (17 01 ), ostatné</t>
  </si>
  <si>
    <t>Poplatok za skladovanie - bitúmenové zmesi, uhoľný decht, dechtové výrobky (17 03), nebezpečné</t>
  </si>
  <si>
    <t>Presun hmôt pre kolektory a kanály pre vedenie montované akéhokoľvek rozsahu a akejkoľvek hľbky</t>
  </si>
  <si>
    <t>Ochranná fólia - podlaha</t>
  </si>
  <si>
    <t>Bentonitový pásik - styk dobetonávky a TK</t>
  </si>
  <si>
    <t>Kryštalicka hydroizolácia - XYPEX</t>
  </si>
  <si>
    <t>Izolácia proti zemnej vlhkosti a tlakovej vode vodorovná NAIP pritavením</t>
  </si>
  <si>
    <t>Pásy ťažké asfaltové-vlhkosti. sklenená Bitagit S</t>
  </si>
  <si>
    <t>Izolácia proti zemnej vlhkosti a tlakovej vode zvislá NAIP pritavením</t>
  </si>
  <si>
    <t>Presun hmôt pre izoláciu proti vode v objektoch výšky do 6 m</t>
  </si>
  <si>
    <t>Montáž tepelnej izolácie  pásmi podláh, jednovrstvová</t>
  </si>
  <si>
    <t>Dosky čadičové  TF 150kg/m3, hrúbka  40 mm</t>
  </si>
  <si>
    <t>Montáž izolácie tepelnej potrubia a ohybov pásmi  LSP pripevnenými oceľovým drôtom jednovrstvová</t>
  </si>
  <si>
    <t xml:space="preserve">Pásy lamelové AL fóliou 65kg/m3 </t>
  </si>
  <si>
    <t>Odstránenie izolácie z obkladov,výmuroviek,dlažieb alebo primuroviek nad 1 m2 do 10 m2   0,30000t</t>
  </si>
  <si>
    <t>Presun hmôt pre izolácie proti chemickým vplyvom v objektoch výšky do 6 m</t>
  </si>
  <si>
    <t>kg</t>
  </si>
  <si>
    <t>Chránička pre vstup "Z04"</t>
  </si>
  <si>
    <t>Montáž prekrytia z oceľového ryhovaného plechu</t>
  </si>
  <si>
    <t>Ryhovaný plech vrátane jaklov "Z05"</t>
  </si>
  <si>
    <t>Presun hmôt pre kovové stavebné doplnkové konštrukcie v objektoch výšky do 6 m</t>
  </si>
  <si>
    <t>Maľby vápenné s dvojnásob. pačokovaním jednofarebné v miestnostiach výšky do 3,80 m</t>
  </si>
  <si>
    <t>400 - Ústredné vykurovanie</t>
  </si>
  <si>
    <t>Spojka pre potrubie DN 350 - Da 560/Da560 + montážny materiál</t>
  </si>
  <si>
    <t>Spojka pre potrubie DN 250 - Da 450/Da450 + montážny materiál</t>
  </si>
  <si>
    <t>Spojka pre potrubie DN 150 - Da 280/Da280 + montážny materiál</t>
  </si>
  <si>
    <t>Spojka pre potrubie DN 100 - Da 225/Da225 + montážny materiál</t>
  </si>
  <si>
    <t>Spojka pre potrubie DN 80 - Da 180/Da180 + montážny materiál</t>
  </si>
  <si>
    <t>Redukovaná spojka Da 560/ Da 450 + montážny materiál ( na redukciu DN 350/250)</t>
  </si>
  <si>
    <t>Tesniace krúžky DN 100/ Da 225</t>
  </si>
  <si>
    <t>Tesniace krúžky DN 80/ Da 180</t>
  </si>
  <si>
    <t>Ukončovacie manžety DN 100/ Da 225</t>
  </si>
  <si>
    <t>Ukončovacie manžety DN 80/ Da 180</t>
  </si>
  <si>
    <t>Hranoly z tvrdej peny – drevené trámy od priemeru plášťovej rúry Da 315 mm</t>
  </si>
  <si>
    <t>Čistenie potrubia prefúkavaním alebo preplachovaním DN 200</t>
  </si>
  <si>
    <t>Výkop v zemníku na suchu v hornine 3,nad 100 do 1000 m3 - dovoz zeminy</t>
  </si>
  <si>
    <t>Oblúk K 90°, DN 80, ø 88,9x3,2 /180 – /1m x 1m/</t>
  </si>
  <si>
    <t>Spojka pre potrubie DN 200 - Da 355/Da355 + montážny materiál</t>
  </si>
  <si>
    <t>Redukovaná spojka Da 355/ Da 315 + montážny materiál ( prepoj na exist. potrubie)</t>
  </si>
  <si>
    <t>Príplatok na zvar 1. a 2. klasifikačného stupňa, mat. tr. 11-13 DN 125</t>
  </si>
  <si>
    <t>Čistenie potrubia prefúkavaním alebo preplachovaním DN 125</t>
  </si>
  <si>
    <t>Prepoj na existujúce potrubie DN 80</t>
  </si>
  <si>
    <t>Prepoj na existujúce potrubie DN 150</t>
  </si>
  <si>
    <t>Príplatok na zvar 1. a 2. klasifikačného stupňa, mat. tr. 11-13 DN 40</t>
  </si>
  <si>
    <t>Čistenie potrubia prefúkavaním alebo preplachovaním DN 40</t>
  </si>
  <si>
    <t>Redukcia pod redukčnú objímku DN 150/125</t>
  </si>
  <si>
    <t>Koleno 90°, DN 40</t>
  </si>
  <si>
    <t>Montáž ostatných atypických  kovových stavebných doplnkových konštrukcií do 5 kg</t>
  </si>
  <si>
    <t>Spojka pre potrubie DN 125 - Da 250/Da250 + montážny materiál</t>
  </si>
  <si>
    <t>Redukcia pod redukčnú objímku DN 200/150</t>
  </si>
  <si>
    <t>Izolácia tepelná - montáž oplechovania pevného - potrubia</t>
  </si>
  <si>
    <t>Pozinkovaný plech na oplechovanie potrubia hr. 0,8 mm</t>
  </si>
  <si>
    <t>Príplatok k cenám za lepivosť horniny 3</t>
  </si>
  <si>
    <t>Radiologická kontrola prežiarením</t>
  </si>
  <si>
    <t>Čistenie potrubia prefúkavaním alebo preplachovaním do DN 32</t>
  </si>
  <si>
    <t>Redukcia potrubia DN 80/50</t>
  </si>
  <si>
    <t>Rúrka tuhá elektroinšt. z PVC uložená pevne typ 1529-29mm</t>
  </si>
  <si>
    <t>Rúrka elektroinšt. ohybná kovová, "Kopex", uložená voľne alebo pod omietkou typ 2423, 23 mm</t>
  </si>
  <si>
    <t>Škatuľová rozvodka z lisov. izolantu vč. ukončenia káblov a zapojenia vodičov typ 6455-11 do 4 mm2</t>
  </si>
  <si>
    <t>Silový kábel 750 - 1000 V /mm2/ pevne uložený CYKY-CYKYm 750 V 12x4</t>
  </si>
  <si>
    <t>Kábel pre riadiace a automatizačné systémy elektrární pevne uložený JYTY s Al fóliou 2x1 mm</t>
  </si>
  <si>
    <t>Ukončenie celoplastových káblov zmrašť. záklopkou alebo páskou do 4 x 10 mm2</t>
  </si>
  <si>
    <t>Zásuvka domová nástenná vč. zapojenia 16 A 230 V 2P + Z</t>
  </si>
  <si>
    <t>Osadenie hmoždinky do tvrdeho kameňa, betónu</t>
  </si>
  <si>
    <t>NYM-J..…3Cx1,5  ....KABEL....</t>
  </si>
  <si>
    <t>JYTY-O 2x1 ...KABEL</t>
  </si>
  <si>
    <t>Zásuvka 2P+N 0302B, UPLUX NO, IP44</t>
  </si>
  <si>
    <t>Stratné</t>
  </si>
  <si>
    <t>%</t>
  </si>
  <si>
    <t>Obstarávacia prirážka</t>
  </si>
  <si>
    <t>Podružný materiál</t>
  </si>
  <si>
    <t>PPV</t>
  </si>
  <si>
    <t>Odborná prehliadka a odborná skúška EZ - revízia</t>
  </si>
  <si>
    <t xml:space="preserve">Dopravné  </t>
  </si>
  <si>
    <t>Presun do montáží</t>
  </si>
  <si>
    <t>700 - Komunikácie a sadové úpravy</t>
  </si>
  <si>
    <t>Narezanie asf. kryt. spev.plôch na okraji výkopku do 15 cm</t>
  </si>
  <si>
    <t>Narezanie bet. kryt. spev.plôch na okraji výkopku do 10 cm</t>
  </si>
  <si>
    <t>Narezanie bet. kryt. spev.plôch na okraji výkopku do 15 cm</t>
  </si>
  <si>
    <t>Doplnenie novým materiálom / odhad 20%/</t>
  </si>
  <si>
    <t>Odvoz sute na skládku do 50 km s uložením a poplatkom za skládku</t>
  </si>
  <si>
    <t>Založenie parkového trávnika výsevom v rovine s mat.</t>
  </si>
  <si>
    <t>Revitalizácia starého trávnika vedľa výkopu</t>
  </si>
  <si>
    <t>Výrub kríkov v sťažených podmienkach</t>
  </si>
  <si>
    <t>Vybratie, kontajnerovanie a spätné vysadenie kríkov /živý plot/</t>
  </si>
  <si>
    <t>Presadenie vzrastlých stromov do 10 m</t>
  </si>
  <si>
    <t>Rez a ochrana stromov proti mech. poškodeniu stav. mechanizáciou</t>
  </si>
  <si>
    <t>Výrub stromov v sťaž.podmienkach</t>
  </si>
  <si>
    <t>Zabezpečenie stožiarov VO</t>
  </si>
  <si>
    <t>Demontáž a montáž DZ</t>
  </si>
  <si>
    <t>Demontáž a montáž plotov s podmurovkou</t>
  </si>
  <si>
    <t>Uprava zásypu rýh pod spevnenými plochami,dorovnanie a zhutnenie</t>
  </si>
  <si>
    <t>Podklad zo štrkodrvy hrúbky 17 cm pod pešie komunikácie</t>
  </si>
  <si>
    <t>Vyspravenie pešich komunikacií AB  hr.do 7 cm</t>
  </si>
  <si>
    <t>Pešie komunikacie s bet.dlažby-zámková dlažba</t>
  </si>
  <si>
    <t>Podklad zo štrkodrvy hrúbky 25 cm pod komunikácie</t>
  </si>
  <si>
    <t>Poklad z kam. obaleního asfaltom tr.II hr. 100 mm po zhunení</t>
  </si>
  <si>
    <t>Vyspravenie komunikacií AB  hr.do 10 cm</t>
  </si>
  <si>
    <t>Vyspravenie komunikacií betonovými dlažbami</t>
  </si>
  <si>
    <t>Záverečné očistenie povrchu komunikácie v prac. páse</t>
  </si>
  <si>
    <t>Priebežne čistenie</t>
  </si>
  <si>
    <t>Presun hmôt pre spevnené plochy</t>
  </si>
  <si>
    <t>Odstránenie asf. a betonových krytov s naložením na dopravný prostriedok hrúbky od 150 do 200 mm</t>
  </si>
  <si>
    <t>Odkopávky a prekopávky nezapažené hor. tr.3 do 100 m3 s naložením alebo prehodením do 3m</t>
  </si>
  <si>
    <t>Odkopávky a prekopávky nezapažené hor. tr.3 do 100 m3 s naložením alebo prehodením do 3m - ručný výkop</t>
  </si>
  <si>
    <t>Uloženie a hrubé rozhrnutie výkopku s dovozom z medziskládky, doplnenie ornice so zhutnenim v rovine</t>
  </si>
  <si>
    <t>Uloženie a hrubé rozhrnutie výkopku  z medziskládky, doplnenie ornice bez zhutnenia v rovine-ručne</t>
  </si>
  <si>
    <t>Stavebný objekt: SO 01 Vonkajšie potrubné rozvody</t>
  </si>
  <si>
    <t>Odstránenie tepelnej izolácie potrubia povrchové úpravy  oplechovanie potrubie  0,00510t</t>
  </si>
  <si>
    <t>Odstránenie tepelnej izolácie potrubia pásmi alebo fóliami potrubie  0,00210t</t>
  </si>
  <si>
    <t>Demontáž potrubia z oceľových rúrok hladkých priemer 377</t>
  </si>
  <si>
    <t>Nakladanie na dopravný prostriedok pre vodorovné premiestnenie sutiny a vybúraných hmôt</t>
  </si>
  <si>
    <t>Uloženie sutiny na skládku s hrubým urovnaním bez zhutnenia</t>
  </si>
  <si>
    <t>Vodorovná doprava vybúraných hmôt po suchu bez naloženia, ale so zložením na vzdialenosť do 5 km</t>
  </si>
  <si>
    <t>Demontáž doplnkových konštrukcií z profilového materiálu do šrotu</t>
  </si>
  <si>
    <t>Prepoj na existujúce potrubie DN 350</t>
  </si>
  <si>
    <t>Ukončovacie manžety DN 350/ Da 560</t>
  </si>
  <si>
    <t>Demontáž potrubia z oceľových rúrok hladkých priemer 219</t>
  </si>
  <si>
    <t>Demontáž armatúry prírubovej s dvomi prírubami nad 150 do DN 200</t>
  </si>
  <si>
    <t>súb</t>
  </si>
  <si>
    <t>Montáž armatúry prírubovej s dvomi prírubami PN 2,5, PN 4,0 DN 50</t>
  </si>
  <si>
    <t>E.2 Dopravné zabezpečenie počas výstavby</t>
  </si>
  <si>
    <t xml:space="preserve">Zábradlie z dreva, dočasné, pri vzdial. stľpikov nad 1000-2500mm zriadenie   </t>
  </si>
  <si>
    <t xml:space="preserve">pl - prechodová lávka,
zábradlie na lávkach pre peších -jedna strana má madlo a jednu pozdlž.výplň   </t>
  </si>
  <si>
    <t xml:space="preserve">pl*2*3*2   </t>
  </si>
  <si>
    <t xml:space="preserve">Zábradlie z dreva, dočasné, pri vzdial. stľpikov nad 1000-2500mm odstránenie   </t>
  </si>
  <si>
    <t xml:space="preserve">Drev. mostovka dočasná na proviz.mostoch hr. do 50cm z dreva mäkkého zhot. s dod.hmôt   </t>
  </si>
  <si>
    <t xml:space="preserve">1,1*3*pl   </t>
  </si>
  <si>
    <t xml:space="preserve">Drev. mostovka  z dreva mäkkého odstránenie   </t>
  </si>
  <si>
    <t xml:space="preserve">Podklad alebo kryt z kameniva hrubého drveného veľ. 32-63mm(vibr.štrk) po zhut.hr. 150 mm   </t>
  </si>
  <si>
    <t xml:space="preserve">dosypanie nábehov ku prechodovým dielcom betónovým(pd - počet dielcov)   </t>
  </si>
  <si>
    <t xml:space="preserve">2*1,5*2*1*pd   </t>
  </si>
  <si>
    <t xml:space="preserve">Osadenie panelov z predpätého betónu so zhotovením podkladu z kam. ťaženého do hr.50 mm do hm. 6t/ks   </t>
  </si>
  <si>
    <t xml:space="preserve">môžu byť ocelové s nosnosťou na TNA   </t>
  </si>
  <si>
    <t xml:space="preserve">1,5*4*2*pd   </t>
  </si>
  <si>
    <t xml:space="preserve">Prefabrikát cestný železobetónový 1500/4000 atyp   </t>
  </si>
  <si>
    <t xml:space="preserve">2*pd   </t>
  </si>
  <si>
    <t xml:space="preserve">Osadenie a montáž cestnej zvislej dopravnej značky na stľpik,stľp,konzolu alebo objekt   </t>
  </si>
  <si>
    <t xml:space="preserve">vrátane zábran, prac. 10,11,12 je pripočítané,v prípade realiz. naraz   </t>
  </si>
  <si>
    <t xml:space="preserve">požičanie stlpikov na 30 dní   </t>
  </si>
  <si>
    <t xml:space="preserve">požičanie stlpikov na 30 dní, upresnenie podľa výkresu,resp.podľa súčasne realizovaných pracovísk   </t>
  </si>
  <si>
    <t xml:space="preserve">podstavec HIT- zapožičanie na viac ako 28 dní   </t>
  </si>
  <si>
    <t xml:space="preserve">1ks/1 stlpik+Z4   </t>
  </si>
  <si>
    <t xml:space="preserve">Značka dopravná základného rozmeru - zapožičanie na viac ako 28 dní   </t>
  </si>
  <si>
    <t xml:space="preserve">Zábrana Z2a, Z2b  á3,0 m- zapožičanie na viac ako 28 dní   </t>
  </si>
  <si>
    <t xml:space="preserve">Svetlo prerušované - zapožičanie na viac ako 28 dní   </t>
  </si>
  <si>
    <t xml:space="preserve">Odstránenie rúrového nástavca zo stĺpika, vr. demontáže dopravnej značky 0,005 t   </t>
  </si>
  <si>
    <t xml:space="preserve">Páska -červeno biela á 200 m   </t>
  </si>
  <si>
    <t>bal</t>
  </si>
  <si>
    <t xml:space="preserve">Smerovacia doska obojstranná Z4a - zapožičanie na viac ako 28 dní   </t>
  </si>
  <si>
    <t xml:space="preserve">Montáž dočasného oplotenia rámového, na oceľové stĺpiky   </t>
  </si>
  <si>
    <t xml:space="preserve">oplotenie počítané pre celú stavbu obojstranne, ak budú práce prebiehať v menších etapách, bude množstvo prispôsobené.   </t>
  </si>
  <si>
    <t xml:space="preserve">opl   </t>
  </si>
  <si>
    <t xml:space="preserve">prenájom mobilný plot M465 3,5 x 1,125, cena/1bm/1mesiac   </t>
  </si>
  <si>
    <t xml:space="preserve">prenájom oplotenia na celú stavbu   </t>
  </si>
  <si>
    <t xml:space="preserve">Demontáž ostatných doplnkov stavieb s hmotnosťou jednotlivých dielov konštrukcií do 50 kg,  -0,00100t   </t>
  </si>
  <si>
    <t xml:space="preserve">Presun hmôt pre kovové stavebné doplnkové konštrukcie v objektoch výšky do 6 m   </t>
  </si>
  <si>
    <t>Demontáž potrubia z oceľových rúrok závitových nad 32 do DN 50</t>
  </si>
  <si>
    <t>Demontáž potrubia z oceľových rúrok hladkých nad 89 do D 133</t>
  </si>
  <si>
    <t>Demontáž potrubia z oceľových rúrok hladkých nad 133 do D 159</t>
  </si>
  <si>
    <t>Demontáž potrubia z oceľových rúrok hladkých priemer 273</t>
  </si>
  <si>
    <t>Demontáž armatúry prírubovej s dvomi prírubami do DN 50</t>
  </si>
  <si>
    <t>Demontáž armatúry prírubovej s dvomi prírubami nad 50 do DN 100</t>
  </si>
  <si>
    <t>Demontáž armatúry prírubovej s dvomi prírubami nad 100 do DN 150</t>
  </si>
  <si>
    <t>Demontáž armatúry prírubovej s dvomi prírubami nad 200 do DN 250</t>
  </si>
  <si>
    <t>Stavba: Rekonštrukcia primárneho vykurovacieho okruhu CK Sekčov, Prešov</t>
  </si>
  <si>
    <t>Mazanina z betónu prostého tr.C 12/15 hr.nad 80 do 120 mm</t>
  </si>
  <si>
    <t>Kotevné prvky potrubia "Z10"</t>
  </si>
  <si>
    <t>Dočasné zaistenie podzemného potrubia oceľového alebo liatinového, priemeru DN do 200 mm</t>
  </si>
  <si>
    <t>Vodorovné premiestnenie výkopku tr.1-4 do 10000 m - odvoz zeminy</t>
  </si>
  <si>
    <t>Nakladanie neuľahnutého výkopku z hornín tr.1-4 nad 1000 do 10000 m3 - odvoz zeminy</t>
  </si>
  <si>
    <t>Nakladanie neuľahnutého výkopku z hornín tr.1-4 nad 1000 do 10000 m3 - medziskládka</t>
  </si>
  <si>
    <t>Vodorovné premiestnenie výkopku tr.1-4 do 10000 - medziskládka</t>
  </si>
  <si>
    <t>Zásyp sypaninou so zhutnením jám, šachiet, rýh, zárezov alebo okolo objektov v týchto vykopávkach</t>
  </si>
  <si>
    <t>Lôžko pod potrubie, stoky a drobné objekty, v otvorenom výkope z piesku a štrkopiesku 322,45m3 + 939,55 m 3 - dodávka piesku</t>
  </si>
  <si>
    <t>Demontáž potrubia z oceľových rúrok hladkých do DN 100</t>
  </si>
  <si>
    <t>Demontáž potrubia z oceľových rúrok hladkých priemer 324</t>
  </si>
  <si>
    <t>Demontáž armatúry závitovej s jedným závitom nad 1/2 do G 1</t>
  </si>
  <si>
    <t>Demontáž kalníka DN 300</t>
  </si>
  <si>
    <t>Príplatok na zvar 1. a 2. klasifikačného stupňa, mat. tr. 11-13 DN 300</t>
  </si>
  <si>
    <t>Klenuté dno DN 300</t>
  </si>
  <si>
    <t>Prepoj DN 200/200 v kanáli</t>
  </si>
  <si>
    <t>Tlaková skúška potrubia  z oceľových rúrok nad 273/7,0 do priem. 324/8,0</t>
  </si>
  <si>
    <t>Čistenie potrubia prefúkavaním alebo preplachovaním DN 300</t>
  </si>
  <si>
    <t>Značenie potrubia smaltovanými štítkami podľa STN 13 0074 nehrdzavejúcim drôtom D 0,5 mm</t>
  </si>
  <si>
    <t>Nátery oceľ.konštr. syntetické  základný dvojnásobný</t>
  </si>
  <si>
    <t>Príplatok k cene za práce v kolektoroch</t>
  </si>
  <si>
    <t>Potrubie z rúrok hladkých bezšvových nízkotlakových priemer 355,6/5,6</t>
  </si>
  <si>
    <t>Redukcia pod redukčnú objímku DN 125/80</t>
  </si>
  <si>
    <t>Redukcia pod redukčnú objímku DN 150/100</t>
  </si>
  <si>
    <t xml:space="preserve">Klzné uloženie ON 13 0802 - DN 250 </t>
  </si>
  <si>
    <t>Klzné uloženie ON 13 0802 - DN 350</t>
  </si>
  <si>
    <t>Tepelno a zvukovoizol.rohože z čadič.vlny hr.100mm,obj.80kg/m3</t>
  </si>
  <si>
    <t>Lamelovo skružovateľný pás , hrúbka 40 mm</t>
  </si>
  <si>
    <t>Rúrový oblúk 1,5DN, 90°, DN 350, fi 355,6</t>
  </si>
  <si>
    <t>Rúrový oblúk 1,5DN, 60°, DN 350, fi 355,6</t>
  </si>
  <si>
    <t>Vytýčenie trasy v zastavanom priestore</t>
  </si>
  <si>
    <t>Tepelná izolácia na potrubie - izolačné skruže s AL fóliou DN 49, hr.40mm</t>
  </si>
  <si>
    <t>Tlaková skúška potrubia z oceľových rúrok závitových DN 40</t>
  </si>
  <si>
    <t>Zhotovenie prípojky DN 40 do potrubia DN 100</t>
  </si>
  <si>
    <t>Zhotovenie prípojky DN 40 do potrubia DN 80</t>
  </si>
  <si>
    <t>Redukcia potrubia DN 150/100</t>
  </si>
  <si>
    <t>Redukcia potrubia DN 150/80</t>
  </si>
  <si>
    <t>Montáž armatúry prírubovej s dvomi prírubami PN 2,5, PN 4,0 DN 40</t>
  </si>
  <si>
    <t>Guľový kohút obojstranne prírubový, DN 40, PN 40</t>
  </si>
  <si>
    <t>Nátery kov.potr.a armatúr syntetické potrubie do DN 50 mm farby bielej  základný</t>
  </si>
  <si>
    <t>Predizolovaná rúra  - oceľ DN 350, ø 355,6x5,6 / 560 (88,80m)</t>
  </si>
  <si>
    <t>Predizolovaná rúra  - oceľ DN 300, ø 323,9x5,6 / 500 (13,20m)</t>
  </si>
  <si>
    <t>Predizolovaná rúra  - oceľ DN 250, ø 273,0x5,0 / 450 (858,40m)</t>
  </si>
  <si>
    <t>Predizolovaná rúra  - oceľ DN 200, ø 219,1x4,5 /355 (506,80m)</t>
  </si>
  <si>
    <t>Predizolovaná rúra  - oceľ DN 150, ø 168,3x4,0 /280 (187,40m)</t>
  </si>
  <si>
    <t>Predizolovaná rúra  - oceľ DN 125, ø 139,7x3,6 /250 (173,20m)</t>
  </si>
  <si>
    <t>Predizolovaná rúra  - oceľ DN 100, ø 114,3x3,6 /225 (896,30m)</t>
  </si>
  <si>
    <t>Predizolovaná rúra  - oceľ DN 80, ø 88,9x3,2 /180 (225,90m)</t>
  </si>
  <si>
    <t>Oblúk K 90°, DN 300, ø 323,9x5,6 / 500 - /1m x 1m/</t>
  </si>
  <si>
    <t>Oblúk K 90°, DN 250, ø 273,0x5,0 / 450 - /1m x 1m/</t>
  </si>
  <si>
    <t>Oblúk K 10°, DN 250, ø 273,0x5,0 / 450 – štandard /0,75m x 0,75m/</t>
  </si>
  <si>
    <t>Oblúk K 90°, DN 200, ø 219,1x4,5 /355 - /1m x 1m/</t>
  </si>
  <si>
    <t>Oblúk K 90°, DN 150, ø 168,3x4,0 /280 – štandard /0,80m x 0,80m/</t>
  </si>
  <si>
    <t>Oblúk K 84°, DN 150, ø 168,3x4,0 /280 – štandard /0,80m x 0,80m/</t>
  </si>
  <si>
    <t>Oblúk K 84°, DN 150, ø 168,3x4,0 /280 – /1m x 1m/</t>
  </si>
  <si>
    <t>Oblúk K 90°, DN 125, ø 139,7x3,6/250 -  /1m x 1m/</t>
  </si>
  <si>
    <t>Oblúk K 85°, DN 100, ø 114,3x3,6 /225 – štandard /0,70m x 0,70m/</t>
  </si>
  <si>
    <t>Oblúk K 90°, DN 100, ø 114,3x3,6 /225 – /1m x 1m/</t>
  </si>
  <si>
    <t>Oblúk K 85°, DN 80, ø 88,9x3,2 /180 – /1m x 1m/</t>
  </si>
  <si>
    <t>T kus - odbočka DN 350/300, Da 560/ Da500</t>
  </si>
  <si>
    <t>T kus - odbočka DN 250/200, Da 450/ Da355</t>
  </si>
  <si>
    <t>T kus - odbočka DN 200/150, Da 355/ Da280</t>
  </si>
  <si>
    <t>T kus - odbočka DN 150/100, Da 280/ Da225</t>
  </si>
  <si>
    <t>P - odbočka DN 250/100, Da 450/ Da225</t>
  </si>
  <si>
    <t>P - odbočka DN 200/100, Da 355/ Da225</t>
  </si>
  <si>
    <t>P - odbočka DN 125/100, Da 250/ Da225</t>
  </si>
  <si>
    <t>Uzatváracia armatúra, Kombi DN 300/ Da500 - 2x odvzdušnenie     dl. 2,20 m</t>
  </si>
  <si>
    <t>Uzatváracia armatúra, Kombi DN 250/ Da450 - 2x odvzdušnenie     dl. 2,0 m</t>
  </si>
  <si>
    <t>Uzatváracia armatúra, Kombi DN 200/ Da355 - 2x odvzdušnenie     dl. 2,0 m</t>
  </si>
  <si>
    <t>Uzatváracia armatúra, Kombi DN 150/ Da280 - 2x odvzdušnenie     dl. 2,0 m</t>
  </si>
  <si>
    <t>Uzatváracia armatúra, Kombi DN 80/ Da180 - 2x odvzdušnenie     dl. 2,0 m</t>
  </si>
  <si>
    <t>Spojka pre potrubie DN 300 - Da 500/Da500 + montážny materiál</t>
  </si>
  <si>
    <t>Redukovaná spojka Da 450/ Da 355 + montážny materiál ( na redukciu DN 250/200)</t>
  </si>
  <si>
    <t>Redukovaná spojka Da 355/ Da 280 + montážny materiál ( na redukciu DN 200/150)</t>
  </si>
  <si>
    <t>Redukovaná spojka Da 280/ Da 250 + montážny materiál ( na redukciu DN 150/125)</t>
  </si>
  <si>
    <t>Redukovaná spojka Da 280/ Da 225 + montážny materiál ( na redukciu DN 150/100)</t>
  </si>
  <si>
    <t>Redukovaná spojka Da 250/ Da 180 + montážny materiál ( na redukciu DN 125/80)</t>
  </si>
  <si>
    <t>Koncová objímka s klenutým dnom DN 300/ Da500</t>
  </si>
  <si>
    <t>Tesniace krúžky DN 350/ Da 560</t>
  </si>
  <si>
    <t>Kompenzačné vankúše pre potrubie DN 350 / Da 560</t>
  </si>
  <si>
    <t>Kompenzačné vankúše pre potrubie DN 300 / Da 500</t>
  </si>
  <si>
    <t>Kompenzačné vankúše pre potrubie DN 250 / Da 450</t>
  </si>
  <si>
    <t>Kompenzačné vankúše pre potrubie DN 200 / Da 355</t>
  </si>
  <si>
    <t>Kompenzačné vankúše pre potrubie DN 150 / Da 280</t>
  </si>
  <si>
    <t>Kompenzačné vankúše pre potrubie DN 125 / Da 250</t>
  </si>
  <si>
    <t>Kompenzačné vankúše pre potrubie DN 100 / Da 225</t>
  </si>
  <si>
    <t>Kompenzačné vankúše pre potrubie DN 80 / Da 180</t>
  </si>
  <si>
    <t>Kompenzačné vankúše pre armatúry  Da 125</t>
  </si>
  <si>
    <t>Hranoly z tvrdej peny – trámky do priemeru plášťovej rúry max Da 315 mm (na 6m trasy 3 ks)</t>
  </si>
  <si>
    <t>PUR pena, komponent A</t>
  </si>
  <si>
    <t>PUR pena, komponent B</t>
  </si>
  <si>
    <t>600 - Výstaržný systém</t>
  </si>
  <si>
    <t xml:space="preserve">Montáž prístroja do váhy 20 kg </t>
  </si>
  <si>
    <t>Príplatok na zaťahovanie káblov, váha kábla do 0,75 kg</t>
  </si>
  <si>
    <t>Štítok káblový</t>
  </si>
  <si>
    <t>Jednosmerné meranie na oznamovacom kábli</t>
  </si>
  <si>
    <t xml:space="preserve">Ochranná rúrka VRM/UPR/ 20 IEC ss 3M </t>
  </si>
  <si>
    <t>Izolačná trubka FXP20 IEC ss bal.25M</t>
  </si>
  <si>
    <t>Spojka SM20</t>
  </si>
  <si>
    <t>Príchytky - klipy šedé - CL20</t>
  </si>
  <si>
    <t>Automatický stacionárny prístroj jednokanálový, P215x245x115, 250V/8VA, IP54</t>
  </si>
  <si>
    <t>Polykarbonátová krabica s 5-pólovou blokovou svorkovnicou, 1ks na jeden pár potrubného rozvodu, prevedenie do vlhka - IP65</t>
  </si>
  <si>
    <t>Polykarbonátová krabica s banánovou zástrčkou priemeu 4mm pre priame pripojenie mobilného prístroja vo vnútri meracieho obvodu, IP65</t>
  </si>
  <si>
    <t>Polykarbonátová krabica pre zhotovenie jedného alebo viacerých meracích bodov vo vnútri meracieho obvodu, prevedenie do vlhka - IP54</t>
  </si>
  <si>
    <t>Istič jednopólový 10B/1, In=10A, Icn=10kA</t>
  </si>
  <si>
    <t>Demontáž a montáž drobnej arch. -prístrešok na smetie</t>
  </si>
  <si>
    <t>Pešie komunikacie s bet.dlažby-zatravňovacie dlaždice</t>
  </si>
  <si>
    <t xml:space="preserve">Doplnenie novým materiálom/ odhad 20% / - bet.dlažba </t>
  </si>
  <si>
    <t>Doplnenie novým materálom /odhad 20%/- bet. dlažba</t>
  </si>
  <si>
    <t>Vybúranie obrubníkov po okraji spevnených plôch, očistenie a spätne zabudovanie pri vysprávkach- peších komunikácií</t>
  </si>
  <si>
    <t>Vybúranie obrubníkov po okraji spevnených plôch, očistenie a spätne zabudovanie pri vysprávkach - komunikácií</t>
  </si>
  <si>
    <t>Odstránenie asf. a betonových krytov s naložením na dopravný prostriedok hrúbky od 50 do 100 mm</t>
  </si>
  <si>
    <t>Stavebný objekt: SO 02 Rekonštrukcia šachty Š 208</t>
  </si>
  <si>
    <t>Poklop kanalizačný komplet štvorcový trieda 125kN BK-800, 800/880/50</t>
  </si>
  <si>
    <t>Poklop kanalizačný 700x850</t>
  </si>
  <si>
    <t>Búranie základov alebo vybúranie otvorov plochy nad 4 m2 v základoch železobetónových,  -2,40000t</t>
  </si>
  <si>
    <t>Poplatok za skladovanie - kovy (meď, bronz, mosadz atď.) (17 04 ), ostatné</t>
  </si>
  <si>
    <t>Oceľová konštrukcia pod uloženie "Z04"</t>
  </si>
  <si>
    <t>Platňa + kotevné trne "Z07"</t>
  </si>
  <si>
    <t>Demontáž prekrytia šachty,  -0,00700t</t>
  </si>
  <si>
    <t>Montáž podlahových konštrukcií podlahových roštov skrutkovaním</t>
  </si>
  <si>
    <t>Plech vlnitý VSŽ</t>
  </si>
  <si>
    <t>400 -Ústredné vykurovanie</t>
  </si>
  <si>
    <t>Demontáž kalníka DN 200</t>
  </si>
  <si>
    <t>Demontáž chladiaceho kusu</t>
  </si>
  <si>
    <t>Demontáž armatúry závitovej s dvomi závitmi do DN 50</t>
  </si>
  <si>
    <t>Demontáž potrubia z oceľových rúrok závitových DN 50</t>
  </si>
  <si>
    <t>Montáž armatúry prírubovej s dvomi prírubami PN 1,6 DN 350</t>
  </si>
  <si>
    <t>Montáž armatúry prírubovej s dvomi prírubami PN 1,6 DN 300</t>
  </si>
  <si>
    <t>Montáž armatúry prírubovej s dvomi prírubami PN 1,6 DN 80</t>
  </si>
  <si>
    <t>Montáž armatúry prírubovej s dvomi prírubami PN 2,5, PN 4,0 DN 15</t>
  </si>
  <si>
    <t>Montáž armatúry prírubovej s dvomi prírubami PN 1,6 DN 100</t>
  </si>
  <si>
    <t>Návarok k tlakomeru so zosilnenou stenou DN 15, L = 125 mm</t>
  </si>
  <si>
    <t>Návarok k tlakomeru so zosilnenou stenou M27x2, L = 125 mm</t>
  </si>
  <si>
    <t>Montáž návarka  M 27 x 2</t>
  </si>
  <si>
    <t>Teplomer technický, rozsah 0÷200°C, fi 160 mm</t>
  </si>
  <si>
    <t>Tlakomerová zostava, rozsah 0÷1,6MPa, vrátane trojcestného kohúta a kondenzačnej slučky</t>
  </si>
  <si>
    <t>Potrubie z rúrok závitových oceľových bezšvových bežných DN 15, mat. 11 353.1</t>
  </si>
  <si>
    <t>Potrubie z rúrok závitových oceľových bezšvových bežných DN 40, mat. 11 353.1</t>
  </si>
  <si>
    <t>Potrubie z rúrok závitových oceľových bezšvových bežných DN 50, mat. 11 353.1</t>
  </si>
  <si>
    <t>Potrubie z rúrok hladkých bezšvových nízkotlakových priemer  89/3,6, mat. 11 353.1</t>
  </si>
  <si>
    <t>Potrubie z rúrok hladkých bezšvových nízkotlakových priemer 108/4,0, mat. 11 353.1</t>
  </si>
  <si>
    <t>Potrubie z rúrok hladkých bezšvových nízkotlakových priemer 133/4,5, mat. 11 353.1</t>
  </si>
  <si>
    <t>Potrubie z rúrok hladkých bezšvových nízkotlakových priemer 323,9/5,6, mat. 11 353.1</t>
  </si>
  <si>
    <t>Potrubie z rúrok hladkých bezšvových nízkotlakových priemer 355,6/5,6, mat. 11 353.1</t>
  </si>
  <si>
    <t>Tlaková skúška potrubia  z oceľových rúrok závitových do DN 32</t>
  </si>
  <si>
    <t>Tlaková skúška potrubia z oceľových rúrok závitových nad 40 do DN 50</t>
  </si>
  <si>
    <t>Navarenie odbočky DN 40 so stužujúcim prstencom</t>
  </si>
  <si>
    <t>Navarenie odbočky DN 50 so stužujúcim prstencom</t>
  </si>
  <si>
    <t>Prepoj na existujúce potrubie DN 500</t>
  </si>
  <si>
    <t>Oceľový profil U pre dočasné podperné konštrukcie</t>
  </si>
  <si>
    <t>Príplatok na zvar 1. a 2. klasifikačného stupňa, mat. tr. 11-13 DN 15</t>
  </si>
  <si>
    <t>Nátery oceľ. potrubia nad DN 150 syntetické  základný dvojnásobný pod izoláciu</t>
  </si>
  <si>
    <t>Nátery kov.potr.a armatúr syntetické potrubie do DN 50 mm  základný dvojnásobný pod izoláciu</t>
  </si>
  <si>
    <t>Nátery kov.potr.a armatúr syntetické potrubie do DN 100 mm  základný dvojnásobný pod izoláciu</t>
  </si>
  <si>
    <t>Nátery kov.potr.a armatúr syntetické potrubie do DN 150 mm  základný dvojnásobný pod izoláciu</t>
  </si>
  <si>
    <t>Montáž izolácie tepelnej potrubia a ohybov pásmi  alebo rohožami jednovrstvová</t>
  </si>
  <si>
    <t xml:space="preserve">Montáž izolácie tepelnej snímateľnej spôsobom Ferrotex armatúr </t>
  </si>
  <si>
    <t>Záves na rúru DN 80 (objímka izolačná, závesná tyč, trapézový záves)</t>
  </si>
  <si>
    <t>Podpera rúra DN 50</t>
  </si>
  <si>
    <t>Nátery oceľ.konštr. syntetické vrchné</t>
  </si>
  <si>
    <t>Nátery oceľ.konštr. syntetické  základný</t>
  </si>
  <si>
    <t>Montáž ostatných atypických  kovových stavebných doplnkových konštrukcií nad 10 do 20 kg</t>
  </si>
  <si>
    <t>Demontáž potrubia do DN 600</t>
  </si>
  <si>
    <t>Demontáž armatúry prírubovej s dvomi prírubami DN 350</t>
  </si>
  <si>
    <t>Demontáž armatúry prírubovej s dvomi prírubami DN 500</t>
  </si>
  <si>
    <t>Demontáž armatúry prírubovej s dvomi prírubami DN 600</t>
  </si>
  <si>
    <t>Bezprírubová uzatváracia klapka 908, DN 300, PN 16, ovládanie s ručnou prevodovkou</t>
  </si>
  <si>
    <t>Bezprírubová uzatváracia klapka 908, DN 350, PN 16, ovládanie s ručnou prevodovkou</t>
  </si>
  <si>
    <t>Príruba privarovacia s krkom PN 16, DN 300</t>
  </si>
  <si>
    <t>Príruba privarovacia s krkom PN 16, DN 350</t>
  </si>
  <si>
    <t>Guľový kohút uzatvárací prírubový s pákou, DN 40, PN 40</t>
  </si>
  <si>
    <t>Guľový kohút uzatvárací prírubový s pákou, DN 50, PN 40</t>
  </si>
  <si>
    <t>Guľový kohút uzatvárací prírubový s pákou, DN 80, PN 16</t>
  </si>
  <si>
    <t>Uzatvárací ventil prírubový, DN 80, PN 16 (na studenú vodu)</t>
  </si>
  <si>
    <t>Guľový kohút prírubový, DN 15, PN 40</t>
  </si>
  <si>
    <t>Guľový kohút uzatvárací prírubový, DN 100, PN 16</t>
  </si>
  <si>
    <t>Príruba privarovacia s krkom PN 40, DN 15</t>
  </si>
  <si>
    <t>Príruba privarovacia s krkom PN 40, DN 40</t>
  </si>
  <si>
    <t>Príruba privarovacia s krkom PN 40, DN 50</t>
  </si>
  <si>
    <t>Príruba privarovacia s krkom PN 16, DN 80</t>
  </si>
  <si>
    <t>Príruba privarovacia s krkom PN 16, DN 100</t>
  </si>
  <si>
    <t>T-kus s nerovnakými hrdlami DN350/300/350</t>
  </si>
  <si>
    <t>T-kus s nerovnakými hrdlami DN100/80/100</t>
  </si>
  <si>
    <t>T-kus s nerovnakými hrdlami DN80/50/80</t>
  </si>
  <si>
    <t>Rúrový oblúk 3DN, 90°, DN 40</t>
  </si>
  <si>
    <t>Rúrový oblúk 1,5DN, 90°, DN 40</t>
  </si>
  <si>
    <t>Rúrový oblúk 3DN, 90°, DN 50</t>
  </si>
  <si>
    <t>Rúrový oblúk 1,5DN, 90°, DN 50</t>
  </si>
  <si>
    <t>Rúrový oblúk 1,5DN, 90°, DN 80</t>
  </si>
  <si>
    <t>Rúrový oblúk 1,5DN, 15°, DN 80</t>
  </si>
  <si>
    <t>Rúrový oblúk 1,5DN, 90°, DN 100</t>
  </si>
  <si>
    <t>Rúrový oblúk 1,5DN, 90°, DN 125</t>
  </si>
  <si>
    <t>Rúrový oblúk 1,5DN, 90°, DN 300</t>
  </si>
  <si>
    <t>Rúrový oblúk 1,5DN, 60°, DN 300</t>
  </si>
  <si>
    <t>Rúrový oblúk 1,5DN, 45°, DN 350</t>
  </si>
  <si>
    <t>Rúrový oblúk 1,5DN, 90°, DN 350</t>
  </si>
  <si>
    <t>Rúrový oblúk 1,5DN, 60°, DN 350</t>
  </si>
  <si>
    <t>Chladiaci kus DN 200:</t>
  </si>
  <si>
    <t>- potrubie fi 219x6,3</t>
  </si>
  <si>
    <t>- navarenie odbočky DN 40 so stužujúcim prstencom</t>
  </si>
  <si>
    <t>- navarenie odbočky DN 80 so stužujúcim prstencom</t>
  </si>
  <si>
    <t>- prechod rúrový priamy DN 200/DN 100, DIN 2616</t>
  </si>
  <si>
    <t>- prechod rúrový jednostranný DN200/DN125, DIN 2616</t>
  </si>
  <si>
    <t>Zberač kalu DN 150, PN 16</t>
  </si>
  <si>
    <t>- potrubie fi 168,3x5, L = 275 mm</t>
  </si>
  <si>
    <t>- navarenie odbočky DN 150 so stužujúcim prstencom</t>
  </si>
  <si>
    <t>- zaslepovacia príruba DN 150, PN 25</t>
  </si>
  <si>
    <t>- privarovacia príruba s krkom, DN 150, PN 16</t>
  </si>
  <si>
    <t>Zberač kalu DN 150, PN 165</t>
  </si>
  <si>
    <t>- potrubie fi 168,3x5, L = 550 mm</t>
  </si>
  <si>
    <t>Bajonet DN 80</t>
  </si>
  <si>
    <t>Redukcia potrubia DN 100/80 (fi 114,3/fi 89)</t>
  </si>
  <si>
    <t>Redukcia potrubia DN 500/300 (fi 530/fi 323,9)</t>
  </si>
  <si>
    <t>Lamelovo skružovateľný pás, hrúbka 100 mm</t>
  </si>
  <si>
    <t>Lamelovo skružovateľný pás, hrúbka 80 mm</t>
  </si>
  <si>
    <t>Tepelná izolácia na potrubie - izolačné skruže s AL fóliou DN 21, hr.25mm</t>
  </si>
  <si>
    <t>Tepelná izolácia na potrubie - izolačné skruže s AL fóliou DN 61, hr.40mm</t>
  </si>
  <si>
    <t>Tepelná izolácia na potrubie - izolačné skruže s AL fóliou DN 89, hr.40mm</t>
  </si>
  <si>
    <t>Tepelná izolácia na potrubie - izolačné skruže s AL fóliou DN 109, hr.40mm</t>
  </si>
  <si>
    <t>Tepelná izolácia na potrubie - izolačné skruže s AL fóliou DN 133, hr.40mm</t>
  </si>
  <si>
    <t>Pozinkovaný plech na oplechovanie armatúr hr. 0,8 mm</t>
  </si>
  <si>
    <t>Tepelná izolácia pod FERROTEX</t>
  </si>
  <si>
    <t>Záves na rúru DN 40 (objímka izolačná, závesná tyč, trapézový záves)</t>
  </si>
  <si>
    <t>Záves na rúru DN 100 (objímka izolačná, závesná tyč, trapézový záves)</t>
  </si>
  <si>
    <t>Klzné uloženie ON 13 0802- DN 300</t>
  </si>
  <si>
    <t>Klzné uloženie ON 13 0802 - DN 200</t>
  </si>
  <si>
    <t>Plech P 200 x 8 mm</t>
  </si>
  <si>
    <t>Plech P 260 x 8 mm</t>
  </si>
  <si>
    <t>Oceľ - profil U 140</t>
  </si>
  <si>
    <t xml:space="preserve">
   </t>
  </si>
  <si>
    <t xml:space="preserve">8+8+13+13+13+4+4+2+10+12*2+8*2+3*3+5+5+3+2+6*2+2*2   </t>
  </si>
  <si>
    <t xml:space="preserve">38+14+12*2+6*2   </t>
  </si>
  <si>
    <t xml:space="preserve">88+24+32   </t>
  </si>
  <si>
    <t xml:space="preserve">prac. 10,11,12 je pripočítané,v prípade realiz. naraz   </t>
  </si>
  <si>
    <t xml:space="preserve">88+13*3+4+4+2+10+3*3+5+53+2   </t>
  </si>
  <si>
    <t xml:space="preserve">12+8+6+2   </t>
  </si>
  <si>
    <t xml:space="preserve">28*3+14+16   </t>
  </si>
  <si>
    <t xml:space="preserve">155   </t>
  </si>
  <si>
    <t xml:space="preserve">2   </t>
  </si>
  <si>
    <t xml:space="preserve">28+32   </t>
  </si>
  <si>
    <t xml:space="preserve">Osadenie a montáž cestnej zvislej dopravnej značky na stľpik, stľp,konzolu alebo objekt   </t>
  </si>
  <si>
    <t xml:space="preserve">špecifikácia - viď výkres   </t>
  </si>
  <si>
    <t xml:space="preserve">13   </t>
  </si>
  <si>
    <t xml:space="preserve">stĺpik - zapožičanie na viac ako 28 dní - cena/30dní   </t>
  </si>
  <si>
    <t xml:space="preserve">požičanie stlpikov na 30 dní, upresnenie podľa použitej typovej schémy, na Z2 2 stĺpiky   </t>
  </si>
  <si>
    <t xml:space="preserve">9   </t>
  </si>
  <si>
    <t xml:space="preserve">podstavec HIT- zapožičanie na viac ako 28 dní - cena/30dní   </t>
  </si>
  <si>
    <t xml:space="preserve">vrátane Z2 , 30 dní,  1ks/ stlpik a smer.dosku   </t>
  </si>
  <si>
    <t xml:space="preserve">9+12   </t>
  </si>
  <si>
    <t xml:space="preserve">Značka dopravná základného rozmeru - zapožičanie na viac ako 28 dní - cena/30 dní   </t>
  </si>
  <si>
    <t xml:space="preserve">Zapožičanie na 30 dní vrátane krátkod.pracovísk - B29a, B31a,B31b   </t>
  </si>
  <si>
    <t xml:space="preserve">Zábranové svetlo ZHS 10- zapožičanie na viac ako 28 dní - cena/30dní   </t>
  </si>
  <si>
    <t xml:space="preserve">zapožičanie na 30 dní   </t>
  </si>
  <si>
    <t xml:space="preserve">12   </t>
  </si>
  <si>
    <t xml:space="preserve">Smerovacia doska obojstranná - zapožičanie na viac ako 28 dní - cena/deň   </t>
  </si>
  <si>
    <t xml:space="preserve">Odstránenie rúrového nástavca zo stĺpika, vrátane demontáže dopravnej značky 0,005 t   </t>
  </si>
  <si>
    <t xml:space="preserve">signálne svetlo - batéria   </t>
  </si>
  <si>
    <t>E.2 Dopravné zabezpečenie - typové schémy</t>
  </si>
  <si>
    <t>Autorský dozor (účasť projektantov počas výstavby)</t>
  </si>
  <si>
    <t>Porealizačné geodetické zameranie vonkajších rozvodov</t>
  </si>
  <si>
    <t>Spracovanie projektovej dokumentácie skutočného vyhotovenia po realizácii</t>
  </si>
  <si>
    <t>Celkové náklady stavby</t>
  </si>
  <si>
    <t xml:space="preserve">Rekapitulácia </t>
  </si>
  <si>
    <t>SO 01 Vonkajšie potrubné rozvody</t>
  </si>
  <si>
    <t>100 Stavebné úpravy</t>
  </si>
  <si>
    <t>400 Ústredné vykurovanie</t>
  </si>
  <si>
    <t>600 Výstaržný systém</t>
  </si>
  <si>
    <t>700 Komunikácie a sadové úpravy</t>
  </si>
  <si>
    <t>SO 02 Rekonštrukcia šachty Š 208</t>
  </si>
  <si>
    <t>Zákazka: TK-2015-099</t>
  </si>
  <si>
    <t>24.09.2018</t>
  </si>
  <si>
    <t>Dátum: 24.09.2018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</si>
</sst>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###\ ###\ ##0.000"/>
    <numFmt numFmtId="165" formatCode="###\ ###\ ##0.0000"/>
    <numFmt numFmtId="166" formatCode="#,##0.000;\-#,##0.000"/>
    <numFmt numFmtId="167" formatCode="#"/>
    <numFmt numFmtId="168" formatCode="#,##0_ ;\-#,##0\ "/>
    <numFmt numFmtId="169" formatCode="\ @"/>
    <numFmt numFmtId="170" formatCode="#.000"/>
    <numFmt numFmtId="171" formatCode="0.000"/>
    <numFmt numFmtId="172" formatCode="0.000%"/>
    <numFmt numFmtId="173" formatCode="###\ ###\ ##0.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rgb="FFFF000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7"/>
      <name val="Arial"/>
      <family val="2"/>
      <charset val="238"/>
    </font>
    <font>
      <sz val="8"/>
      <color indexed="63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i/>
      <sz val="7"/>
      <name val="Arial CE"/>
      <family val="2"/>
      <charset val="238"/>
    </font>
    <font>
      <sz val="8"/>
      <name val="MS Sans Serif"/>
      <family val="2"/>
      <charset val="238"/>
    </font>
    <font>
      <i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0" fontId="19" fillId="0" borderId="0"/>
    <xf numFmtId="0" fontId="20" fillId="0" borderId="0" applyAlignment="0">
      <alignment vertical="top" wrapText="1"/>
      <protection locked="0"/>
    </xf>
    <xf numFmtId="40" fontId="26" fillId="0" borderId="0" applyFont="0" applyFill="0" applyBorder="0" applyAlignment="0" applyProtection="0"/>
    <xf numFmtId="0" fontId="28" fillId="0" borderId="0" applyAlignment="0">
      <alignment vertical="top"/>
      <protection locked="0"/>
    </xf>
  </cellStyleXfs>
  <cellXfs count="31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4" fillId="2" borderId="91" xfId="0" applyFont="1" applyFill="1" applyBorder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164" fontId="0" fillId="0" borderId="0" xfId="0" applyNumberFormat="1"/>
    <xf numFmtId="0" fontId="5" fillId="0" borderId="0" xfId="0" applyNumberFormat="1" applyFont="1"/>
    <xf numFmtId="0" fontId="11" fillId="0" borderId="91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0" fontId="11" fillId="0" borderId="0" xfId="0" applyFont="1" applyBorder="1"/>
    <xf numFmtId="164" fontId="11" fillId="0" borderId="0" xfId="0" applyNumberFormat="1" applyFont="1" applyBorder="1"/>
    <xf numFmtId="0" fontId="5" fillId="0" borderId="0" xfId="0" applyFont="1" applyBorder="1"/>
    <xf numFmtId="164" fontId="4" fillId="0" borderId="0" xfId="0" applyNumberFormat="1" applyFont="1" applyBorder="1"/>
    <xf numFmtId="0" fontId="1" fillId="0" borderId="0" xfId="0" applyFont="1" applyBorder="1"/>
    <xf numFmtId="0" fontId="3" fillId="0" borderId="0" xfId="0" applyFont="1" applyBorder="1"/>
    <xf numFmtId="0" fontId="13" fillId="0" borderId="0" xfId="0" applyFont="1"/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0" fillId="0" borderId="0" xfId="0" applyAlignment="1"/>
    <xf numFmtId="167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 applyProtection="1">
      <alignment wrapText="1"/>
    </xf>
    <xf numFmtId="0" fontId="18" fillId="0" borderId="0" xfId="0" applyFont="1" applyAlignment="1">
      <alignment wrapText="1"/>
    </xf>
    <xf numFmtId="168" fontId="18" fillId="0" borderId="0" xfId="1" applyNumberFormat="1" applyFont="1" applyAlignment="1">
      <alignment wrapText="1"/>
    </xf>
    <xf numFmtId="0" fontId="18" fillId="0" borderId="0" xfId="0" applyFont="1" applyFill="1" applyBorder="1" applyAlignment="1">
      <alignment wrapText="1"/>
    </xf>
    <xf numFmtId="1" fontId="18" fillId="0" borderId="0" xfId="1" applyNumberFormat="1" applyFont="1" applyFill="1" applyAlignment="1">
      <alignment wrapText="1"/>
    </xf>
    <xf numFmtId="0" fontId="18" fillId="0" borderId="0" xfId="0" applyFont="1" applyBorder="1" applyAlignment="1">
      <alignment wrapText="1"/>
    </xf>
    <xf numFmtId="1" fontId="18" fillId="0" borderId="0" xfId="1" applyNumberFormat="1" applyFont="1" applyAlignment="1">
      <alignment wrapText="1"/>
    </xf>
    <xf numFmtId="1" fontId="18" fillId="0" borderId="0" xfId="1" applyNumberFormat="1" applyFont="1" applyBorder="1" applyAlignment="1">
      <alignment wrapText="1"/>
    </xf>
    <xf numFmtId="168" fontId="0" fillId="0" borderId="0" xfId="1" applyNumberFormat="1" applyFont="1" applyAlignment="1">
      <alignment wrapText="1"/>
    </xf>
    <xf numFmtId="168" fontId="18" fillId="0" borderId="0" xfId="1" applyNumberFormat="1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169" fontId="15" fillId="0" borderId="0" xfId="0" applyNumberFormat="1" applyFont="1" applyFill="1" applyBorder="1" applyAlignment="1">
      <alignment wrapText="1"/>
    </xf>
    <xf numFmtId="1" fontId="15" fillId="0" borderId="0" xfId="0" applyNumberFormat="1" applyFont="1" applyBorder="1" applyAlignment="1" applyProtection="1">
      <alignment wrapText="1"/>
    </xf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wrapText="1"/>
    </xf>
    <xf numFmtId="170" fontId="18" fillId="0" borderId="0" xfId="0" applyNumberFormat="1" applyFont="1" applyFill="1" applyBorder="1" applyAlignment="1">
      <alignment wrapText="1"/>
    </xf>
    <xf numFmtId="170" fontId="15" fillId="0" borderId="0" xfId="0" applyNumberFormat="1" applyFont="1" applyAlignment="1">
      <alignment wrapText="1"/>
    </xf>
    <xf numFmtId="170" fontId="18" fillId="0" borderId="0" xfId="0" applyNumberFormat="1" applyFont="1" applyFill="1" applyAlignment="1">
      <alignment wrapText="1"/>
    </xf>
    <xf numFmtId="170" fontId="18" fillId="0" borderId="0" xfId="0" applyNumberFormat="1" applyFont="1" applyBorder="1" applyAlignment="1">
      <alignment wrapText="1"/>
    </xf>
    <xf numFmtId="171" fontId="18" fillId="0" borderId="0" xfId="0" applyNumberFormat="1" applyFont="1" applyAlignment="1">
      <alignment wrapText="1"/>
    </xf>
    <xf numFmtId="171" fontId="18" fillId="0" borderId="0" xfId="0" applyNumberFormat="1" applyFont="1" applyBorder="1" applyAlignment="1">
      <alignment wrapText="1"/>
    </xf>
    <xf numFmtId="170" fontId="15" fillId="0" borderId="0" xfId="0" applyNumberFormat="1" applyFont="1" applyFill="1" applyBorder="1" applyAlignment="1">
      <alignment wrapText="1"/>
    </xf>
    <xf numFmtId="0" fontId="0" fillId="0" borderId="0" xfId="0" applyBorder="1"/>
    <xf numFmtId="0" fontId="18" fillId="0" borderId="0" xfId="2" applyFont="1" applyBorder="1"/>
    <xf numFmtId="0" fontId="18" fillId="0" borderId="0" xfId="2" applyFont="1" applyBorder="1" applyAlignment="1">
      <alignment vertical="top" wrapText="1"/>
    </xf>
    <xf numFmtId="171" fontId="18" fillId="0" borderId="0" xfId="2" applyNumberFormat="1" applyFont="1" applyBorder="1"/>
    <xf numFmtId="171" fontId="0" fillId="0" borderId="0" xfId="0" applyNumberFormat="1"/>
    <xf numFmtId="0" fontId="16" fillId="0" borderId="0" xfId="0" applyFont="1"/>
    <xf numFmtId="0" fontId="15" fillId="0" borderId="0" xfId="0" applyFont="1" applyAlignment="1" applyProtection="1">
      <alignment wrapText="1"/>
    </xf>
    <xf numFmtId="0" fontId="15" fillId="0" borderId="0" xfId="0" applyFont="1" applyAlignment="1" applyProtection="1"/>
    <xf numFmtId="166" fontId="15" fillId="0" borderId="0" xfId="0" applyNumberFormat="1" applyFont="1" applyAlignment="1" applyProtection="1"/>
    <xf numFmtId="1" fontId="18" fillId="0" borderId="0" xfId="1" applyNumberFormat="1" applyFont="1" applyFill="1" applyBorder="1" applyAlignment="1">
      <alignment wrapText="1"/>
    </xf>
    <xf numFmtId="1" fontId="15" fillId="0" borderId="0" xfId="0" applyNumberFormat="1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68" fontId="18" fillId="0" borderId="0" xfId="1" applyNumberFormat="1" applyFont="1" applyBorder="1" applyAlignment="1">
      <alignment wrapText="1"/>
    </xf>
    <xf numFmtId="0" fontId="18" fillId="0" borderId="0" xfId="2" applyFont="1" applyBorder="1" applyAlignment="1">
      <alignment wrapText="1"/>
    </xf>
    <xf numFmtId="171" fontId="18" fillId="0" borderId="0" xfId="2" applyNumberFormat="1" applyFont="1" applyBorder="1" applyAlignment="1">
      <alignment wrapText="1"/>
    </xf>
    <xf numFmtId="0" fontId="15" fillId="0" borderId="0" xfId="3" applyFont="1" applyAlignment="1" applyProtection="1">
      <alignment wrapText="1"/>
    </xf>
    <xf numFmtId="166" fontId="15" fillId="0" borderId="0" xfId="3" applyNumberFormat="1" applyFont="1" applyAlignment="1" applyProtection="1">
      <alignment wrapText="1"/>
    </xf>
    <xf numFmtId="0" fontId="14" fillId="0" borderId="0" xfId="3" applyFont="1" applyAlignment="1" applyProtection="1">
      <alignment wrapText="1"/>
    </xf>
    <xf numFmtId="0" fontId="21" fillId="0" borderId="0" xfId="0" applyFont="1" applyBorder="1" applyAlignment="1">
      <alignment wrapText="1"/>
    </xf>
    <xf numFmtId="0" fontId="15" fillId="0" borderId="0" xfId="0" applyFont="1" applyBorder="1" applyAlignment="1" applyProtection="1">
      <alignment wrapText="1"/>
      <protection locked="0"/>
    </xf>
    <xf numFmtId="166" fontId="15" fillId="0" borderId="0" xfId="0" applyNumberFormat="1" applyFont="1" applyBorder="1" applyAlignment="1" applyProtection="1">
      <alignment wrapText="1"/>
      <protection locked="0"/>
    </xf>
    <xf numFmtId="0" fontId="22" fillId="0" borderId="0" xfId="0" applyFont="1" applyBorder="1" applyAlignment="1" applyProtection="1">
      <alignment wrapText="1"/>
      <protection locked="0"/>
    </xf>
    <xf numFmtId="166" fontId="22" fillId="0" borderId="0" xfId="0" applyNumberFormat="1" applyFont="1" applyBorder="1" applyAlignment="1" applyProtection="1">
      <alignment wrapText="1"/>
      <protection locked="0"/>
    </xf>
    <xf numFmtId="0" fontId="23" fillId="0" borderId="0" xfId="0" applyFont="1" applyBorder="1" applyAlignment="1" applyProtection="1">
      <alignment wrapText="1"/>
      <protection locked="0"/>
    </xf>
    <xf numFmtId="166" fontId="23" fillId="0" borderId="0" xfId="0" applyNumberFormat="1" applyFont="1" applyBorder="1" applyAlignment="1" applyProtection="1">
      <alignment wrapText="1"/>
      <protection locked="0"/>
    </xf>
    <xf numFmtId="0" fontId="24" fillId="0" borderId="0" xfId="0" applyFont="1" applyBorder="1" applyAlignment="1" applyProtection="1">
      <alignment wrapText="1"/>
      <protection locked="0"/>
    </xf>
    <xf numFmtId="166" fontId="24" fillId="0" borderId="0" xfId="0" applyNumberFormat="1" applyFont="1" applyBorder="1" applyAlignment="1" applyProtection="1">
      <alignment wrapText="1"/>
      <protection locked="0"/>
    </xf>
    <xf numFmtId="0" fontId="25" fillId="0" borderId="0" xfId="0" applyFont="1" applyBorder="1"/>
    <xf numFmtId="0" fontId="18" fillId="0" borderId="0" xfId="0" applyFont="1" applyBorder="1"/>
    <xf numFmtId="164" fontId="18" fillId="0" borderId="0" xfId="0" applyNumberFormat="1" applyFont="1" applyBorder="1"/>
    <xf numFmtId="166" fontId="15" fillId="0" borderId="0" xfId="0" applyNumberFormat="1" applyFont="1" applyAlignment="1" applyProtection="1">
      <alignment wrapText="1"/>
    </xf>
    <xf numFmtId="0" fontId="17" fillId="0" borderId="0" xfId="0" applyFont="1" applyBorder="1" applyAlignment="1">
      <alignment horizontal="center" wrapText="1"/>
    </xf>
    <xf numFmtId="167" fontId="15" fillId="0" borderId="0" xfId="0" applyNumberFormat="1" applyFont="1" applyFill="1" applyBorder="1" applyAlignment="1" applyProtection="1">
      <alignment wrapText="1"/>
    </xf>
    <xf numFmtId="167" fontId="15" fillId="0" borderId="0" xfId="0" applyNumberFormat="1" applyFont="1" applyFill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15" fillId="0" borderId="0" xfId="2" applyFont="1" applyBorder="1" applyAlignment="1">
      <alignment wrapText="1"/>
    </xf>
    <xf numFmtId="1" fontId="15" fillId="0" borderId="0" xfId="2" applyNumberFormat="1" applyFont="1" applyBorder="1" applyAlignment="1">
      <alignment wrapText="1"/>
    </xf>
    <xf numFmtId="1" fontId="15" fillId="0" borderId="0" xfId="4" applyNumberFormat="1" applyFont="1" applyBorder="1" applyAlignment="1">
      <alignment wrapText="1"/>
    </xf>
    <xf numFmtId="0" fontId="15" fillId="0" borderId="0" xfId="2" applyFont="1" applyBorder="1" applyAlignment="1">
      <alignment vertical="top" wrapText="1"/>
    </xf>
    <xf numFmtId="170" fontId="18" fillId="0" borderId="0" xfId="0" applyNumberFormat="1" applyFont="1" applyFill="1" applyBorder="1" applyAlignment="1" applyProtection="1">
      <alignment wrapText="1"/>
    </xf>
    <xf numFmtId="170" fontId="15" fillId="0" borderId="0" xfId="2" applyNumberFormat="1" applyFont="1" applyBorder="1" applyAlignment="1">
      <alignment wrapText="1"/>
    </xf>
    <xf numFmtId="170" fontId="15" fillId="0" borderId="0" xfId="0" applyNumberFormat="1" applyFont="1" applyBorder="1" applyAlignment="1">
      <alignment wrapText="1"/>
    </xf>
    <xf numFmtId="171" fontId="18" fillId="0" borderId="0" xfId="0" applyNumberFormat="1" applyFont="1" applyFill="1" applyBorder="1" applyAlignment="1">
      <alignment wrapText="1"/>
    </xf>
    <xf numFmtId="171" fontId="15" fillId="0" borderId="0" xfId="0" applyNumberFormat="1" applyFont="1" applyFill="1" applyBorder="1" applyAlignment="1">
      <alignment horizontal="right" wrapText="1"/>
    </xf>
    <xf numFmtId="172" fontId="15" fillId="0" borderId="0" xfId="0" applyNumberFormat="1" applyFont="1" applyFill="1" applyBorder="1" applyAlignment="1">
      <alignment wrapText="1"/>
    </xf>
    <xf numFmtId="171" fontId="15" fillId="0" borderId="0" xfId="2" applyNumberFormat="1" applyFont="1" applyBorder="1" applyAlignment="1">
      <alignment wrapText="1"/>
    </xf>
    <xf numFmtId="0" fontId="15" fillId="0" borderId="0" xfId="0" applyFont="1" applyBorder="1" applyAlignment="1" applyProtection="1">
      <alignment wrapText="1"/>
    </xf>
    <xf numFmtId="166" fontId="15" fillId="0" borderId="0" xfId="0" applyNumberFormat="1" applyFont="1" applyBorder="1" applyAlignment="1" applyProtection="1">
      <alignment wrapText="1"/>
    </xf>
    <xf numFmtId="164" fontId="18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18" fillId="0" borderId="0" xfId="5" applyFont="1" applyBorder="1" applyAlignment="1">
      <alignment wrapText="1"/>
      <protection locked="0"/>
    </xf>
    <xf numFmtId="166" fontId="18" fillId="0" borderId="0" xfId="5" applyNumberFormat="1" applyFont="1" applyBorder="1" applyAlignment="1">
      <alignment wrapText="1"/>
      <protection locked="0"/>
    </xf>
    <xf numFmtId="0" fontId="27" fillId="0" borderId="0" xfId="5" applyFont="1" applyBorder="1" applyAlignment="1">
      <alignment wrapText="1"/>
      <protection locked="0"/>
    </xf>
    <xf numFmtId="166" fontId="27" fillId="0" borderId="0" xfId="5" applyNumberFormat="1" applyFont="1" applyBorder="1" applyAlignment="1">
      <alignment wrapText="1"/>
      <protection locked="0"/>
    </xf>
    <xf numFmtId="0" fontId="29" fillId="0" borderId="0" xfId="5" applyFont="1" applyBorder="1" applyAlignment="1">
      <alignment wrapText="1"/>
      <protection locked="0"/>
    </xf>
    <xf numFmtId="166" fontId="29" fillId="0" borderId="0" xfId="5" applyNumberFormat="1" applyFont="1" applyBorder="1" applyAlignment="1">
      <alignment wrapText="1"/>
      <protection locked="0"/>
    </xf>
    <xf numFmtId="49" fontId="5" fillId="0" borderId="28" xfId="0" applyNumberFormat="1" applyFont="1" applyFill="1" applyBorder="1"/>
    <xf numFmtId="173" fontId="5" fillId="0" borderId="64" xfId="0" applyNumberFormat="1" applyFont="1" applyFill="1" applyBorder="1"/>
    <xf numFmtId="173" fontId="5" fillId="0" borderId="65" xfId="0" applyNumberFormat="1" applyFont="1" applyFill="1" applyBorder="1"/>
    <xf numFmtId="173" fontId="5" fillId="0" borderId="73" xfId="0" applyNumberFormat="1" applyFont="1" applyFill="1" applyBorder="1"/>
    <xf numFmtId="173" fontId="5" fillId="0" borderId="77" xfId="0" applyNumberFormat="1" applyFont="1" applyFill="1" applyBorder="1"/>
    <xf numFmtId="173" fontId="5" fillId="0" borderId="48" xfId="0" applyNumberFormat="1" applyFont="1" applyFill="1" applyBorder="1"/>
    <xf numFmtId="173" fontId="5" fillId="0" borderId="46" xfId="0" applyNumberFormat="1" applyFont="1" applyFill="1" applyBorder="1"/>
    <xf numFmtId="173" fontId="5" fillId="0" borderId="0" xfId="0" applyNumberFormat="1" applyFont="1" applyFill="1" applyBorder="1"/>
    <xf numFmtId="173" fontId="5" fillId="0" borderId="78" xfId="0" applyNumberFormat="1" applyFont="1" applyFill="1" applyBorder="1"/>
    <xf numFmtId="173" fontId="5" fillId="0" borderId="49" xfId="0" applyNumberFormat="1" applyFont="1" applyFill="1" applyBorder="1"/>
    <xf numFmtId="173" fontId="5" fillId="0" borderId="47" xfId="0" applyNumberFormat="1" applyFont="1" applyFill="1" applyBorder="1"/>
    <xf numFmtId="173" fontId="5" fillId="0" borderId="52" xfId="0" applyNumberFormat="1" applyFont="1" applyFill="1" applyBorder="1"/>
    <xf numFmtId="173" fontId="1" fillId="0" borderId="78" xfId="0" applyNumberFormat="1" applyFont="1" applyFill="1" applyBorder="1"/>
    <xf numFmtId="173" fontId="1" fillId="0" borderId="50" xfId="0" applyNumberFormat="1" applyFont="1" applyFill="1" applyBorder="1"/>
    <xf numFmtId="173" fontId="1" fillId="0" borderId="69" xfId="0" applyNumberFormat="1" applyFont="1" applyFill="1" applyBorder="1"/>
    <xf numFmtId="173" fontId="4" fillId="0" borderId="74" xfId="0" applyNumberFormat="1" applyFont="1" applyFill="1" applyBorder="1"/>
    <xf numFmtId="173" fontId="4" fillId="0" borderId="68" xfId="0" applyNumberFormat="1" applyFont="1" applyFill="1" applyBorder="1"/>
    <xf numFmtId="173" fontId="1" fillId="0" borderId="51" xfId="0" applyNumberFormat="1" applyFont="1" applyFill="1" applyBorder="1"/>
    <xf numFmtId="173" fontId="1" fillId="0" borderId="10" xfId="0" applyNumberFormat="1" applyFont="1" applyFill="1" applyBorder="1"/>
    <xf numFmtId="173" fontId="1" fillId="0" borderId="67" xfId="0" applyNumberFormat="1" applyFont="1" applyFill="1" applyBorder="1"/>
    <xf numFmtId="173" fontId="1" fillId="0" borderId="83" xfId="0" applyNumberFormat="1" applyFont="1" applyFill="1" applyBorder="1"/>
    <xf numFmtId="173" fontId="1" fillId="0" borderId="23" xfId="0" applyNumberFormat="1" applyFont="1" applyFill="1" applyBorder="1"/>
    <xf numFmtId="173" fontId="1" fillId="0" borderId="58" xfId="0" applyNumberFormat="1" applyFont="1" applyFill="1" applyBorder="1"/>
    <xf numFmtId="173" fontId="1" fillId="0" borderId="22" xfId="0" applyNumberFormat="1" applyFont="1" applyFill="1" applyBorder="1"/>
    <xf numFmtId="173" fontId="1" fillId="0" borderId="52" xfId="0" applyNumberFormat="1" applyFont="1" applyFill="1" applyBorder="1"/>
    <xf numFmtId="173" fontId="4" fillId="0" borderId="75" xfId="0" applyNumberFormat="1" applyFont="1" applyFill="1" applyBorder="1"/>
    <xf numFmtId="173" fontId="1" fillId="0" borderId="29" xfId="0" applyNumberFormat="1" applyFont="1" applyFill="1" applyBorder="1"/>
    <xf numFmtId="173" fontId="6" fillId="0" borderId="66" xfId="0" applyNumberFormat="1" applyFont="1" applyFill="1" applyBorder="1"/>
    <xf numFmtId="173" fontId="5" fillId="0" borderId="80" xfId="0" applyNumberFormat="1" applyFont="1" applyFill="1" applyBorder="1"/>
    <xf numFmtId="173" fontId="6" fillId="0" borderId="77" xfId="0" applyNumberFormat="1" applyFont="1" applyFill="1" applyBorder="1"/>
    <xf numFmtId="173" fontId="5" fillId="0" borderId="58" xfId="0" applyNumberFormat="1" applyFont="1" applyFill="1" applyBorder="1"/>
    <xf numFmtId="173" fontId="6" fillId="0" borderId="78" xfId="0" applyNumberFormat="1" applyFont="1" applyFill="1" applyBorder="1"/>
    <xf numFmtId="173" fontId="8" fillId="0" borderId="95" xfId="0" applyNumberFormat="1" applyFont="1" applyFill="1" applyBorder="1"/>
    <xf numFmtId="173" fontId="1" fillId="0" borderId="94" xfId="0" applyNumberFormat="1" applyFont="1" applyFill="1" applyBorder="1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96" xfId="0" applyFont="1" applyFill="1" applyBorder="1"/>
    <xf numFmtId="173" fontId="5" fillId="0" borderId="96" xfId="0" applyNumberFormat="1" applyFont="1" applyFill="1" applyBorder="1"/>
    <xf numFmtId="0" fontId="5" fillId="0" borderId="96" xfId="0" applyFont="1" applyFill="1" applyBorder="1"/>
    <xf numFmtId="173" fontId="4" fillId="0" borderId="5" xfId="0" applyNumberFormat="1" applyFont="1" applyFill="1" applyBorder="1"/>
    <xf numFmtId="173" fontId="4" fillId="0" borderId="1" xfId="0" applyNumberFormat="1" applyFont="1" applyFill="1" applyBorder="1"/>
    <xf numFmtId="173" fontId="2" fillId="0" borderId="1" xfId="0" applyNumberFormat="1" applyFont="1" applyFill="1" applyBorder="1"/>
    <xf numFmtId="0" fontId="5" fillId="0" borderId="97" xfId="0" applyFont="1" applyBorder="1"/>
    <xf numFmtId="0" fontId="1" fillId="0" borderId="97" xfId="0" applyFont="1" applyBorder="1"/>
    <xf numFmtId="164" fontId="5" fillId="0" borderId="97" xfId="0" applyNumberFormat="1" applyFont="1" applyBorder="1"/>
  </cellXfs>
  <cellStyles count="6">
    <cellStyle name="Čiarka" xfId="1" builtinId="3"/>
    <cellStyle name="Čiarka 2" xfId="4"/>
    <cellStyle name="Normálna" xfId="0" builtinId="0"/>
    <cellStyle name="Normálna 2" xfId="2"/>
    <cellStyle name="Normálna 3" xfId="3"/>
    <cellStyle name="Normálna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workbookViewId="0"/>
  </sheetViews>
  <sheetFormatPr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9" max="26" width="0" hidden="1" customWidth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0.2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70" t="s">
        <v>12</v>
      </c>
      <c r="B7" s="77">
        <f>'Výkaz výmer'!H141-Rekapitulácia!D7</f>
        <v>0</v>
      </c>
      <c r="C7" s="77" t="e">
        <f>'Kryci_list 23618'!J26</f>
        <v>#REF!</v>
      </c>
      <c r="D7" s="77">
        <v>0</v>
      </c>
      <c r="E7" s="77">
        <f>'Kryci_list 23618'!J17</f>
        <v>0</v>
      </c>
      <c r="F7" s="77">
        <v>0</v>
      </c>
      <c r="G7" s="77" t="e">
        <f>B7+C7+D7+E7+F7</f>
        <v>#REF!</v>
      </c>
      <c r="K7">
        <f>'Výkaz výmer'!J141</f>
        <v>0</v>
      </c>
      <c r="Q7">
        <v>30.126000000000001</v>
      </c>
    </row>
    <row r="8" spans="1:26" x14ac:dyDescent="0.25">
      <c r="A8" s="173" t="s">
        <v>150</v>
      </c>
      <c r="B8" s="174">
        <f>SUM(B7:B7)</f>
        <v>0</v>
      </c>
      <c r="C8" s="174" t="e">
        <f>SUM(C7:C7)</f>
        <v>#REF!</v>
      </c>
      <c r="D8" s="174">
        <f>SUM(D7:D7)</f>
        <v>0</v>
      </c>
      <c r="E8" s="174">
        <f>SUM(E7:E7)</f>
        <v>0</v>
      </c>
      <c r="F8" s="174">
        <f>SUM(F7:F7)</f>
        <v>0</v>
      </c>
      <c r="G8" s="174" t="e">
        <f>SUM(G7:G7)-SUM(Z7:Z7)</f>
        <v>#REF!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x14ac:dyDescent="0.25">
      <c r="A9" s="171" t="s">
        <v>151</v>
      </c>
      <c r="B9" s="172" t="e">
        <f>G8-SUM(Rekapitulácia!K7:'Rekapitulácia'!K7)*1</f>
        <v>#REF!</v>
      </c>
      <c r="C9" s="172"/>
      <c r="D9" s="172"/>
      <c r="E9" s="172"/>
      <c r="F9" s="172"/>
      <c r="G9" s="172" t="e">
        <f>ROUND(((ROUND(B9,10)*20)/100),10)*1</f>
        <v>#REF!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5" t="s">
        <v>151</v>
      </c>
      <c r="B10" s="169" t="e">
        <f>(G8-B9)</f>
        <v>#REF!</v>
      </c>
      <c r="C10" s="169"/>
      <c r="D10" s="169"/>
      <c r="E10" s="169"/>
      <c r="F10" s="169"/>
      <c r="G10" s="169" t="e">
        <f>ROUND(((ROUND(B10,10)*20)/100),10)</f>
        <v>#REF!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152</v>
      </c>
      <c r="B11" s="169"/>
      <c r="C11" s="169"/>
      <c r="D11" s="169"/>
      <c r="E11" s="169"/>
      <c r="F11" s="169"/>
      <c r="G11" s="169" t="e">
        <f>SUM(G8:G10)</f>
        <v>#REF!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0"/>
      <c r="B12" s="170"/>
      <c r="C12" s="170"/>
      <c r="D12" s="170"/>
      <c r="E12" s="170"/>
      <c r="F12" s="170"/>
      <c r="G12" s="170"/>
    </row>
    <row r="13" spans="1:26" x14ac:dyDescent="0.25">
      <c r="A13" s="10"/>
      <c r="B13" s="170"/>
      <c r="C13" s="170"/>
      <c r="D13" s="170"/>
      <c r="E13" s="170"/>
      <c r="F13" s="170"/>
      <c r="G13" s="170"/>
    </row>
    <row r="14" spans="1:26" x14ac:dyDescent="0.25">
      <c r="A14" s="10"/>
      <c r="B14" s="170"/>
      <c r="C14" s="170"/>
      <c r="D14" s="170"/>
      <c r="E14" s="170"/>
      <c r="F14" s="170"/>
      <c r="G14" s="170"/>
    </row>
    <row r="15" spans="1:26" x14ac:dyDescent="0.25">
      <c r="A15" s="10"/>
      <c r="B15" s="170"/>
      <c r="C15" s="170"/>
      <c r="D15" s="170"/>
      <c r="E15" s="170"/>
      <c r="F15" s="170"/>
      <c r="G15" s="170"/>
    </row>
    <row r="16" spans="1:26" x14ac:dyDescent="0.25">
      <c r="A16" s="10"/>
      <c r="B16" s="170"/>
      <c r="C16" s="170"/>
      <c r="D16" s="170"/>
      <c r="E16" s="170"/>
      <c r="F16" s="170"/>
      <c r="G16" s="170"/>
    </row>
    <row r="17" spans="1:7" x14ac:dyDescent="0.25">
      <c r="A17" s="10"/>
      <c r="B17" s="170"/>
      <c r="C17" s="170"/>
      <c r="D17" s="170"/>
      <c r="E17" s="170"/>
      <c r="F17" s="170"/>
      <c r="G17" s="170"/>
    </row>
    <row r="18" spans="1:7" x14ac:dyDescent="0.25">
      <c r="A18" s="10"/>
      <c r="B18" s="170"/>
      <c r="C18" s="170"/>
      <c r="D18" s="170"/>
      <c r="E18" s="170"/>
      <c r="F18" s="170"/>
      <c r="G18" s="170"/>
    </row>
    <row r="19" spans="1:7" x14ac:dyDescent="0.25">
      <c r="A19" s="10"/>
      <c r="B19" s="170"/>
      <c r="C19" s="170"/>
      <c r="D19" s="170"/>
      <c r="E19" s="170"/>
      <c r="F19" s="170"/>
      <c r="G19" s="170"/>
    </row>
    <row r="20" spans="1:7" x14ac:dyDescent="0.25">
      <c r="A20" s="10"/>
      <c r="B20" s="170"/>
      <c r="C20" s="170"/>
      <c r="D20" s="170"/>
      <c r="E20" s="170"/>
      <c r="F20" s="170"/>
      <c r="G20" s="170"/>
    </row>
    <row r="21" spans="1:7" x14ac:dyDescent="0.25">
      <c r="A21" s="10"/>
      <c r="B21" s="170"/>
      <c r="C21" s="170"/>
      <c r="D21" s="170"/>
      <c r="E21" s="170"/>
      <c r="F21" s="170"/>
      <c r="G21" s="170"/>
    </row>
    <row r="22" spans="1:7" x14ac:dyDescent="0.25">
      <c r="A22" s="10"/>
      <c r="B22" s="170"/>
      <c r="C22" s="170"/>
      <c r="D22" s="170"/>
      <c r="E22" s="170"/>
      <c r="F22" s="170"/>
      <c r="G22" s="170"/>
    </row>
    <row r="23" spans="1:7" x14ac:dyDescent="0.25">
      <c r="A23" s="10"/>
      <c r="B23" s="170"/>
      <c r="C23" s="170"/>
      <c r="D23" s="170"/>
      <c r="E23" s="170"/>
      <c r="F23" s="170"/>
      <c r="G23" s="170"/>
    </row>
    <row r="24" spans="1:7" x14ac:dyDescent="0.25">
      <c r="A24" s="10"/>
      <c r="B24" s="170"/>
      <c r="C24" s="170"/>
      <c r="D24" s="170"/>
      <c r="E24" s="170"/>
      <c r="F24" s="170"/>
      <c r="G24" s="170"/>
    </row>
    <row r="25" spans="1:7" x14ac:dyDescent="0.25">
      <c r="A25" s="10"/>
      <c r="B25" s="170"/>
      <c r="C25" s="170"/>
      <c r="D25" s="170"/>
      <c r="E25" s="170"/>
      <c r="F25" s="170"/>
      <c r="G25" s="170"/>
    </row>
    <row r="26" spans="1:7" x14ac:dyDescent="0.25">
      <c r="A26" s="10"/>
      <c r="B26" s="170"/>
      <c r="C26" s="170"/>
      <c r="D26" s="170"/>
      <c r="E26" s="170"/>
      <c r="F26" s="170"/>
      <c r="G26" s="170"/>
    </row>
    <row r="27" spans="1:7" x14ac:dyDescent="0.25">
      <c r="A27" s="10"/>
      <c r="B27" s="170"/>
      <c r="C27" s="170"/>
      <c r="D27" s="170"/>
      <c r="E27" s="170"/>
      <c r="F27" s="170"/>
      <c r="G27" s="170"/>
    </row>
    <row r="28" spans="1:7" x14ac:dyDescent="0.25">
      <c r="A28" s="10"/>
      <c r="B28" s="170"/>
      <c r="C28" s="170"/>
      <c r="D28" s="170"/>
      <c r="E28" s="170"/>
      <c r="F28" s="170"/>
      <c r="G28" s="170"/>
    </row>
    <row r="29" spans="1:7" x14ac:dyDescent="0.25">
      <c r="A29" s="10"/>
      <c r="B29" s="170"/>
      <c r="C29" s="170"/>
      <c r="D29" s="170"/>
      <c r="E29" s="170"/>
      <c r="F29" s="170"/>
      <c r="G29" s="170"/>
    </row>
    <row r="30" spans="1:7" x14ac:dyDescent="0.25">
      <c r="A30" s="10"/>
      <c r="B30" s="170"/>
      <c r="C30" s="170"/>
      <c r="D30" s="170"/>
      <c r="E30" s="170"/>
      <c r="F30" s="170"/>
      <c r="G30" s="170"/>
    </row>
    <row r="31" spans="1:7" x14ac:dyDescent="0.25">
      <c r="A31" s="10"/>
      <c r="B31" s="170"/>
      <c r="C31" s="170"/>
      <c r="D31" s="170"/>
      <c r="E31" s="170"/>
      <c r="F31" s="170"/>
      <c r="G31" s="170"/>
    </row>
    <row r="32" spans="1:7" x14ac:dyDescent="0.25">
      <c r="A32" s="10"/>
      <c r="B32" s="170"/>
      <c r="C32" s="170"/>
      <c r="D32" s="170"/>
      <c r="E32" s="170"/>
      <c r="F32" s="170"/>
      <c r="G32" s="170"/>
    </row>
    <row r="33" spans="1:7" x14ac:dyDescent="0.25">
      <c r="A33" s="10"/>
      <c r="B33" s="170"/>
      <c r="C33" s="170"/>
      <c r="D33" s="170"/>
      <c r="E33" s="170"/>
      <c r="F33" s="170"/>
      <c r="G33" s="170"/>
    </row>
    <row r="34" spans="1:7" x14ac:dyDescent="0.25">
      <c r="A34" s="1"/>
      <c r="B34" s="149"/>
      <c r="C34" s="149"/>
      <c r="D34" s="149"/>
      <c r="E34" s="149"/>
      <c r="F34" s="149"/>
      <c r="G34" s="149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A40" s="1"/>
      <c r="B40" s="149"/>
      <c r="C40" s="149"/>
      <c r="D40" s="149"/>
      <c r="E40" s="149"/>
      <c r="F40" s="149"/>
      <c r="G40" s="149"/>
    </row>
    <row r="41" spans="1:7" x14ac:dyDescent="0.25">
      <c r="A41" s="1"/>
      <c r="B41" s="149"/>
      <c r="C41" s="149"/>
      <c r="D41" s="149"/>
      <c r="E41" s="149"/>
      <c r="F41" s="149"/>
      <c r="G41" s="149"/>
    </row>
    <row r="42" spans="1:7" x14ac:dyDescent="0.25">
      <c r="A42" s="1"/>
      <c r="B42" s="149"/>
      <c r="C42" s="149"/>
      <c r="D42" s="149"/>
      <c r="E42" s="149"/>
      <c r="F42" s="149"/>
      <c r="G42" s="149"/>
    </row>
    <row r="43" spans="1:7" x14ac:dyDescent="0.25">
      <c r="A43" s="1"/>
      <c r="B43" s="149"/>
      <c r="C43" s="149"/>
      <c r="D43" s="149"/>
      <c r="E43" s="149"/>
      <c r="F43" s="149"/>
      <c r="G43" s="149"/>
    </row>
    <row r="44" spans="1:7" x14ac:dyDescent="0.25">
      <c r="A44" s="1"/>
      <c r="B44" s="149"/>
      <c r="C44" s="149"/>
      <c r="D44" s="149"/>
      <c r="E44" s="149"/>
      <c r="F44" s="149"/>
      <c r="G44" s="149"/>
    </row>
    <row r="45" spans="1:7" x14ac:dyDescent="0.25">
      <c r="A45" s="1"/>
      <c r="B45" s="149"/>
      <c r="C45" s="149"/>
      <c r="D45" s="149"/>
      <c r="E45" s="149"/>
      <c r="F45" s="149"/>
      <c r="G45" s="149"/>
    </row>
    <row r="46" spans="1:7" x14ac:dyDescent="0.25">
      <c r="A46" s="1"/>
      <c r="B46" s="149"/>
      <c r="C46" s="149"/>
      <c r="D46" s="149"/>
      <c r="E46" s="149"/>
      <c r="F46" s="149"/>
      <c r="G46" s="149"/>
    </row>
    <row r="47" spans="1:7" x14ac:dyDescent="0.25">
      <c r="A47" s="1"/>
      <c r="B47" s="149"/>
      <c r="C47" s="149"/>
      <c r="D47" s="149"/>
      <c r="E47" s="149"/>
      <c r="F47" s="149"/>
      <c r="G47" s="149"/>
    </row>
    <row r="48" spans="1:7" x14ac:dyDescent="0.25">
      <c r="A48" s="1"/>
      <c r="B48" s="149"/>
      <c r="C48" s="149"/>
      <c r="D48" s="149"/>
      <c r="E48" s="149"/>
      <c r="F48" s="149"/>
      <c r="G48" s="149"/>
    </row>
    <row r="49" spans="1:7" x14ac:dyDescent="0.25">
      <c r="A49" s="1"/>
      <c r="B49" s="149"/>
      <c r="C49" s="149"/>
      <c r="D49" s="149"/>
      <c r="E49" s="149"/>
      <c r="F49" s="149"/>
      <c r="G49" s="149"/>
    </row>
    <row r="50" spans="1:7" x14ac:dyDescent="0.25">
      <c r="A50" s="1"/>
      <c r="B50" s="149"/>
      <c r="C50" s="149"/>
      <c r="D50" s="149"/>
      <c r="E50" s="149"/>
      <c r="F50" s="149"/>
      <c r="G50" s="149"/>
    </row>
    <row r="51" spans="1:7" x14ac:dyDescent="0.25">
      <c r="B51" s="166"/>
      <c r="C51" s="166"/>
      <c r="D51" s="166"/>
      <c r="E51" s="166"/>
      <c r="F51" s="166"/>
      <c r="G51" s="166"/>
    </row>
    <row r="52" spans="1:7" x14ac:dyDescent="0.25">
      <c r="B52" s="166"/>
      <c r="C52" s="166"/>
      <c r="D52" s="166"/>
      <c r="E52" s="166"/>
      <c r="F52" s="166"/>
      <c r="G52" s="166"/>
    </row>
    <row r="53" spans="1:7" x14ac:dyDescent="0.25">
      <c r="B53" s="166"/>
      <c r="C53" s="166"/>
      <c r="D53" s="166"/>
      <c r="E53" s="166"/>
      <c r="F53" s="166"/>
      <c r="G53" s="166"/>
    </row>
    <row r="54" spans="1:7" x14ac:dyDescent="0.25">
      <c r="B54" s="166"/>
      <c r="C54" s="166"/>
      <c r="D54" s="166"/>
      <c r="E54" s="166"/>
      <c r="F54" s="166"/>
      <c r="G54" s="166"/>
    </row>
    <row r="55" spans="1:7" x14ac:dyDescent="0.25">
      <c r="B55" s="166"/>
      <c r="C55" s="166"/>
      <c r="D55" s="166"/>
      <c r="E55" s="166"/>
      <c r="F55" s="166"/>
      <c r="G55" s="166"/>
    </row>
    <row r="56" spans="1:7" x14ac:dyDescent="0.25">
      <c r="B56" s="166"/>
      <c r="C56" s="166"/>
      <c r="D56" s="166"/>
      <c r="E56" s="166"/>
      <c r="F56" s="166"/>
      <c r="G56" s="166"/>
    </row>
    <row r="57" spans="1:7" x14ac:dyDescent="0.25">
      <c r="B57" s="166"/>
      <c r="C57" s="166"/>
      <c r="D57" s="166"/>
      <c r="E57" s="166"/>
      <c r="F57" s="166"/>
      <c r="G57" s="166"/>
    </row>
    <row r="58" spans="1:7" x14ac:dyDescent="0.25">
      <c r="B58" s="166"/>
      <c r="C58" s="166"/>
      <c r="D58" s="166"/>
      <c r="E58" s="166"/>
      <c r="F58" s="166"/>
      <c r="G58" s="166"/>
    </row>
    <row r="59" spans="1:7" x14ac:dyDescent="0.25">
      <c r="B59" s="166"/>
      <c r="C59" s="166"/>
      <c r="D59" s="166"/>
      <c r="E59" s="166"/>
      <c r="F59" s="166"/>
      <c r="G59" s="166"/>
    </row>
    <row r="60" spans="1:7" x14ac:dyDescent="0.25">
      <c r="B60" s="166"/>
      <c r="C60" s="166"/>
      <c r="D60" s="166"/>
      <c r="E60" s="166"/>
      <c r="F60" s="166"/>
      <c r="G60" s="166"/>
    </row>
    <row r="61" spans="1:7" x14ac:dyDescent="0.25">
      <c r="B61" s="166"/>
      <c r="C61" s="166"/>
      <c r="D61" s="166"/>
      <c r="E61" s="166"/>
      <c r="F61" s="166"/>
      <c r="G61" s="166"/>
    </row>
    <row r="62" spans="1:7" x14ac:dyDescent="0.25">
      <c r="B62" s="166"/>
      <c r="C62" s="166"/>
      <c r="D62" s="166"/>
      <c r="E62" s="166"/>
      <c r="F62" s="166"/>
      <c r="G62" s="166"/>
    </row>
    <row r="63" spans="1:7" x14ac:dyDescent="0.25">
      <c r="B63" s="166"/>
      <c r="C63" s="166"/>
      <c r="D63" s="166"/>
      <c r="E63" s="166"/>
      <c r="F63" s="166"/>
      <c r="G63" s="166"/>
    </row>
    <row r="64" spans="1:7" x14ac:dyDescent="0.25">
      <c r="B64" s="166"/>
      <c r="C64" s="166"/>
      <c r="D64" s="166"/>
      <c r="E64" s="166"/>
      <c r="F64" s="166"/>
      <c r="G64" s="166"/>
    </row>
    <row r="65" spans="2:7" x14ac:dyDescent="0.25">
      <c r="B65" s="166"/>
      <c r="C65" s="166"/>
      <c r="D65" s="166"/>
      <c r="E65" s="166"/>
      <c r="F65" s="166"/>
      <c r="G65" s="166"/>
    </row>
    <row r="66" spans="2:7" x14ac:dyDescent="0.25">
      <c r="B66" s="166"/>
      <c r="C66" s="166"/>
      <c r="D66" s="166"/>
      <c r="E66" s="166"/>
      <c r="F66" s="166"/>
      <c r="G66" s="166"/>
    </row>
    <row r="67" spans="2:7" x14ac:dyDescent="0.25">
      <c r="B67" s="166"/>
      <c r="C67" s="166"/>
      <c r="D67" s="166"/>
      <c r="E67" s="166"/>
      <c r="F67" s="166"/>
      <c r="G67" s="166"/>
    </row>
    <row r="68" spans="2:7" x14ac:dyDescent="0.25">
      <c r="B68" s="166"/>
      <c r="C68" s="166"/>
      <c r="D68" s="166"/>
      <c r="E68" s="166"/>
      <c r="F68" s="166"/>
      <c r="G68" s="166"/>
    </row>
    <row r="69" spans="2:7" x14ac:dyDescent="0.25">
      <c r="B69" s="166"/>
      <c r="C69" s="166"/>
      <c r="D69" s="166"/>
      <c r="E69" s="166"/>
      <c r="F69" s="166"/>
      <c r="G69" s="166"/>
    </row>
    <row r="70" spans="2:7" x14ac:dyDescent="0.25">
      <c r="B70" s="166"/>
      <c r="C70" s="166"/>
      <c r="D70" s="166"/>
      <c r="E70" s="166"/>
      <c r="F70" s="166"/>
      <c r="G70" s="166"/>
    </row>
    <row r="71" spans="2:7" x14ac:dyDescent="0.25">
      <c r="B71" s="166"/>
      <c r="C71" s="166"/>
      <c r="D71" s="166"/>
      <c r="E71" s="166"/>
      <c r="F71" s="166"/>
      <c r="G71" s="166"/>
    </row>
    <row r="72" spans="2:7" x14ac:dyDescent="0.25">
      <c r="B72" s="166"/>
      <c r="C72" s="166"/>
      <c r="D72" s="166"/>
      <c r="E72" s="166"/>
      <c r="F72" s="166"/>
      <c r="G72" s="166"/>
    </row>
    <row r="73" spans="2:7" x14ac:dyDescent="0.25">
      <c r="B73" s="166"/>
      <c r="C73" s="166"/>
      <c r="D73" s="166"/>
      <c r="E73" s="166"/>
      <c r="F73" s="166"/>
      <c r="G73" s="166"/>
    </row>
    <row r="74" spans="2:7" x14ac:dyDescent="0.25">
      <c r="B74" s="166"/>
      <c r="C74" s="166"/>
      <c r="D74" s="166"/>
      <c r="E74" s="166"/>
      <c r="F74" s="166"/>
      <c r="G74" s="166"/>
    </row>
    <row r="75" spans="2:7" x14ac:dyDescent="0.25">
      <c r="B75" s="166"/>
      <c r="C75" s="166"/>
      <c r="D75" s="166"/>
      <c r="E75" s="166"/>
      <c r="F75" s="166"/>
      <c r="G75" s="166"/>
    </row>
    <row r="76" spans="2:7" x14ac:dyDescent="0.25">
      <c r="B76" s="166"/>
      <c r="C76" s="166"/>
      <c r="D76" s="166"/>
      <c r="E76" s="166"/>
      <c r="F76" s="166"/>
      <c r="G76" s="166"/>
    </row>
    <row r="77" spans="2:7" x14ac:dyDescent="0.25">
      <c r="B77" s="166"/>
      <c r="C77" s="166"/>
      <c r="D77" s="166"/>
      <c r="E77" s="166"/>
      <c r="F77" s="166"/>
      <c r="G77" s="166"/>
    </row>
    <row r="78" spans="2:7" x14ac:dyDescent="0.25">
      <c r="B78" s="166"/>
      <c r="C78" s="166"/>
      <c r="D78" s="166"/>
      <c r="E78" s="166"/>
      <c r="F78" s="166"/>
      <c r="G78" s="166"/>
    </row>
    <row r="79" spans="2:7" x14ac:dyDescent="0.25">
      <c r="B79" s="166"/>
      <c r="C79" s="166"/>
      <c r="D79" s="166"/>
      <c r="E79" s="166"/>
      <c r="F79" s="166"/>
      <c r="G79" s="166"/>
    </row>
    <row r="80" spans="2:7" x14ac:dyDescent="0.25">
      <c r="B80" s="166"/>
      <c r="C80" s="166"/>
      <c r="D80" s="166"/>
      <c r="E80" s="166"/>
      <c r="F80" s="166"/>
      <c r="G80" s="166"/>
    </row>
    <row r="81" spans="2:7" x14ac:dyDescent="0.25">
      <c r="B81" s="166"/>
      <c r="C81" s="166"/>
      <c r="D81" s="166"/>
      <c r="E81" s="166"/>
      <c r="F81" s="166"/>
      <c r="G81" s="166"/>
    </row>
    <row r="82" spans="2:7" x14ac:dyDescent="0.25">
      <c r="B82" s="166"/>
      <c r="C82" s="166"/>
      <c r="D82" s="166"/>
      <c r="E82" s="166"/>
      <c r="F82" s="166"/>
      <c r="G82" s="166"/>
    </row>
    <row r="83" spans="2:7" x14ac:dyDescent="0.25">
      <c r="B83" s="166"/>
      <c r="C83" s="166"/>
      <c r="D83" s="166"/>
      <c r="E83" s="166"/>
      <c r="F83" s="166"/>
      <c r="G83" s="166"/>
    </row>
    <row r="84" spans="2:7" x14ac:dyDescent="0.25">
      <c r="B84" s="166"/>
      <c r="C84" s="166"/>
      <c r="D84" s="166"/>
      <c r="E84" s="166"/>
      <c r="F84" s="166"/>
      <c r="G84" s="166"/>
    </row>
    <row r="85" spans="2:7" x14ac:dyDescent="0.25">
      <c r="B85" s="166"/>
      <c r="C85" s="166"/>
      <c r="D85" s="166"/>
      <c r="E85" s="166"/>
      <c r="F85" s="166"/>
      <c r="G85" s="166"/>
    </row>
    <row r="86" spans="2:7" x14ac:dyDescent="0.25">
      <c r="B86" s="166"/>
      <c r="C86" s="166"/>
      <c r="D86" s="166"/>
      <c r="E86" s="166"/>
      <c r="F86" s="166"/>
      <c r="G86" s="166"/>
    </row>
    <row r="87" spans="2:7" x14ac:dyDescent="0.25">
      <c r="B87" s="166"/>
      <c r="C87" s="166"/>
      <c r="D87" s="166"/>
      <c r="E87" s="166"/>
      <c r="F87" s="166"/>
      <c r="G87" s="166"/>
    </row>
    <row r="88" spans="2:7" x14ac:dyDescent="0.25">
      <c r="B88" s="166"/>
      <c r="C88" s="166"/>
      <c r="D88" s="166"/>
      <c r="E88" s="166"/>
      <c r="F88" s="166"/>
      <c r="G88" s="166"/>
    </row>
    <row r="89" spans="2:7" x14ac:dyDescent="0.25">
      <c r="B89" s="166"/>
      <c r="C89" s="166"/>
      <c r="D89" s="166"/>
      <c r="E89" s="166"/>
      <c r="F89" s="166"/>
      <c r="G89" s="166"/>
    </row>
    <row r="90" spans="2:7" x14ac:dyDescent="0.25">
      <c r="B90" s="166"/>
      <c r="C90" s="166"/>
      <c r="D90" s="166"/>
      <c r="E90" s="166"/>
      <c r="F90" s="166"/>
      <c r="G90" s="166"/>
    </row>
    <row r="91" spans="2:7" x14ac:dyDescent="0.25">
      <c r="B91" s="166"/>
      <c r="C91" s="166"/>
      <c r="D91" s="166"/>
      <c r="E91" s="166"/>
      <c r="F91" s="166"/>
      <c r="G91" s="166"/>
    </row>
    <row r="92" spans="2:7" x14ac:dyDescent="0.25">
      <c r="B92" s="166"/>
      <c r="C92" s="166"/>
      <c r="D92" s="166"/>
      <c r="E92" s="166"/>
      <c r="F92" s="166"/>
      <c r="G92" s="166"/>
    </row>
    <row r="93" spans="2:7" x14ac:dyDescent="0.25">
      <c r="B93" s="166"/>
      <c r="C93" s="166"/>
      <c r="D93" s="166"/>
      <c r="E93" s="166"/>
      <c r="F93" s="166"/>
      <c r="G93" s="166"/>
    </row>
    <row r="94" spans="2:7" x14ac:dyDescent="0.25">
      <c r="B94" s="166"/>
      <c r="C94" s="166"/>
      <c r="D94" s="166"/>
      <c r="E94" s="166"/>
      <c r="F94" s="166"/>
      <c r="G94" s="166"/>
    </row>
    <row r="95" spans="2:7" x14ac:dyDescent="0.25">
      <c r="B95" s="166"/>
      <c r="C95" s="166"/>
      <c r="D95" s="166"/>
      <c r="E95" s="166"/>
      <c r="F95" s="166"/>
      <c r="G95" s="166"/>
    </row>
    <row r="96" spans="2:7" x14ac:dyDescent="0.25">
      <c r="B96" s="166"/>
      <c r="C96" s="166"/>
      <c r="D96" s="166"/>
      <c r="E96" s="166"/>
      <c r="F96" s="166"/>
      <c r="G96" s="166"/>
    </row>
    <row r="97" spans="2:7" x14ac:dyDescent="0.25">
      <c r="B97" s="166"/>
      <c r="C97" s="166"/>
      <c r="D97" s="166"/>
      <c r="E97" s="166"/>
      <c r="F97" s="166"/>
      <c r="G97" s="166"/>
    </row>
    <row r="98" spans="2:7" x14ac:dyDescent="0.25">
      <c r="B98" s="166"/>
      <c r="C98" s="166"/>
      <c r="D98" s="166"/>
      <c r="E98" s="166"/>
      <c r="F98" s="166"/>
      <c r="G98" s="166"/>
    </row>
    <row r="99" spans="2:7" x14ac:dyDescent="0.25">
      <c r="B99" s="166"/>
      <c r="C99" s="166"/>
      <c r="D99" s="166"/>
      <c r="E99" s="166"/>
      <c r="F99" s="166"/>
      <c r="G99" s="166"/>
    </row>
    <row r="100" spans="2:7" x14ac:dyDescent="0.25">
      <c r="B100" s="166"/>
      <c r="C100" s="166"/>
      <c r="D100" s="166"/>
      <c r="E100" s="166"/>
      <c r="F100" s="166"/>
      <c r="G100" s="166"/>
    </row>
    <row r="101" spans="2:7" x14ac:dyDescent="0.25">
      <c r="B101" s="166"/>
      <c r="C101" s="166"/>
      <c r="D101" s="166"/>
      <c r="E101" s="166"/>
      <c r="F101" s="166"/>
      <c r="G101" s="166"/>
    </row>
    <row r="102" spans="2:7" x14ac:dyDescent="0.25">
      <c r="B102" s="166"/>
      <c r="C102" s="166"/>
      <c r="D102" s="166"/>
      <c r="E102" s="166"/>
      <c r="F102" s="166"/>
      <c r="G102" s="166"/>
    </row>
    <row r="103" spans="2:7" x14ac:dyDescent="0.25">
      <c r="B103" s="166"/>
      <c r="C103" s="166"/>
      <c r="D103" s="166"/>
      <c r="E103" s="166"/>
      <c r="F103" s="166"/>
      <c r="G103" s="166"/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153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16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>
        <f>'Kryci_list 23618'!D16</f>
        <v>0</v>
      </c>
      <c r="E16" s="97">
        <f>'Kryci_list 23618'!E16</f>
        <v>0</v>
      </c>
      <c r="F16" s="106">
        <f>'Kryci_list 23618'!F16</f>
        <v>0</v>
      </c>
      <c r="G16" s="60">
        <v>6</v>
      </c>
      <c r="H16" s="115" t="s">
        <v>33</v>
      </c>
      <c r="I16" s="129"/>
      <c r="J16" s="126">
        <f>Rekapitulácia!F8</f>
        <v>0</v>
      </c>
    </row>
    <row r="17" spans="1:10" ht="18" customHeight="1" x14ac:dyDescent="0.25">
      <c r="A17" s="11"/>
      <c r="B17" s="67">
        <v>2</v>
      </c>
      <c r="C17" s="71" t="s">
        <v>28</v>
      </c>
      <c r="D17" s="78">
        <f>'Kryci_list 23618'!D17</f>
        <v>0</v>
      </c>
      <c r="E17" s="76">
        <f>'Kryci_list 23618'!E17</f>
        <v>0</v>
      </c>
      <c r="F17" s="81">
        <f>'Kryci_list 23618'!F17</f>
        <v>0</v>
      </c>
      <c r="G17" s="61">
        <v>7</v>
      </c>
      <c r="H17" s="116" t="s">
        <v>34</v>
      </c>
      <c r="I17" s="129"/>
      <c r="J17" s="127">
        <f>Rekapitulácia!E8</f>
        <v>0</v>
      </c>
    </row>
    <row r="18" spans="1:10" ht="18" customHeight="1" x14ac:dyDescent="0.25">
      <c r="A18" s="11"/>
      <c r="B18" s="68">
        <v>3</v>
      </c>
      <c r="C18" s="72" t="s">
        <v>29</v>
      </c>
      <c r="D18" s="79" t="e">
        <f>'Kryci_list 23618'!D18</f>
        <v>#REF!</v>
      </c>
      <c r="E18" s="77" t="e">
        <f>'Kryci_list 23618'!E18</f>
        <v>#REF!</v>
      </c>
      <c r="F18" s="82" t="e">
        <f>'Kryci_list 23618'!F18</f>
        <v>#REF!</v>
      </c>
      <c r="G18" s="61">
        <v>8</v>
      </c>
      <c r="H18" s="116" t="s">
        <v>35</v>
      </c>
      <c r="I18" s="129"/>
      <c r="J18" s="127">
        <f>Rekapitulácia!D8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30</v>
      </c>
      <c r="D20" s="80"/>
      <c r="E20" s="100"/>
      <c r="F20" s="107" t="e">
        <f>SUM(F16:F19)</f>
        <v>#REF!</v>
      </c>
      <c r="G20" s="61">
        <v>10</v>
      </c>
      <c r="H20" s="116" t="s">
        <v>30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42</v>
      </c>
      <c r="D22" s="87"/>
      <c r="E22" s="90"/>
      <c r="F22" s="81" t="e">
        <f>'Kryci_list 23618'!F22</f>
        <v>#REF!</v>
      </c>
      <c r="G22" s="60">
        <v>16</v>
      </c>
      <c r="H22" s="115" t="s">
        <v>48</v>
      </c>
      <c r="I22" s="129"/>
      <c r="J22" s="126" t="e">
        <f>'Kryci_list 23618'!J22</f>
        <v>#REF!</v>
      </c>
    </row>
    <row r="23" spans="1:10" ht="18" customHeight="1" x14ac:dyDescent="0.25">
      <c r="A23" s="11"/>
      <c r="B23" s="61">
        <v>12</v>
      </c>
      <c r="C23" s="64" t="s">
        <v>43</v>
      </c>
      <c r="D23" s="66"/>
      <c r="E23" s="90"/>
      <c r="F23" s="82" t="e">
        <f>'Kryci_list 23618'!F23</f>
        <v>#REF!</v>
      </c>
      <c r="G23" s="61">
        <v>17</v>
      </c>
      <c r="H23" s="116" t="s">
        <v>49</v>
      </c>
      <c r="I23" s="129"/>
      <c r="J23" s="127" t="e">
        <f>'Kryci_list 23618'!J23</f>
        <v>#REF!</v>
      </c>
    </row>
    <row r="24" spans="1:10" ht="18" customHeight="1" x14ac:dyDescent="0.25">
      <c r="A24" s="11"/>
      <c r="B24" s="61">
        <v>13</v>
      </c>
      <c r="C24" s="64" t="s">
        <v>44</v>
      </c>
      <c r="D24" s="66"/>
      <c r="E24" s="90"/>
      <c r="F24" s="82" t="e">
        <f>'Kryci_list 23618'!F24</f>
        <v>#REF!</v>
      </c>
      <c r="G24" s="61">
        <v>18</v>
      </c>
      <c r="H24" s="116" t="s">
        <v>50</v>
      </c>
      <c r="I24" s="129"/>
      <c r="J24" s="127" t="e">
        <f>'Kryci_list 23618'!J24</f>
        <v>#REF!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 t="e">
        <f>SUM(J22:J25)+SUM(F22:F25)</f>
        <v>#REF!</v>
      </c>
    </row>
    <row r="27" spans="1:10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 t="e">
        <f>F20+J20+F26+J26</f>
        <v>#REF!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 t="e">
        <f>Rekapitulácia!B9</f>
        <v>#REF!</v>
      </c>
      <c r="J29" s="119" t="e">
        <f>ROUND(((ROUND(I29,10)*20)/100),10)*1</f>
        <v>#REF!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 t="e">
        <f>Rekapitulácia!B10</f>
        <v>#REF!</v>
      </c>
      <c r="J30" s="120" t="e">
        <f>ROUND(((ROUND(I30,10)*20)/100),10)</f>
        <v>#REF!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179" t="e">
        <f>SUM(J28:J30)</f>
        <v>#REF!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75" t="s">
        <v>40</v>
      </c>
      <c r="H32" s="176"/>
      <c r="I32" s="177"/>
      <c r="J32" s="178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14</v>
      </c>
      <c r="H2" s="16"/>
      <c r="I2" s="27"/>
      <c r="J2" s="31"/>
    </row>
    <row r="3" spans="1:23" ht="18" customHeight="1" x14ac:dyDescent="0.25">
      <c r="A3" s="11"/>
      <c r="B3" s="40" t="s">
        <v>15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16</v>
      </c>
      <c r="J4" s="32"/>
    </row>
    <row r="5" spans="1:23" ht="18" customHeight="1" thickBot="1" x14ac:dyDescent="0.3">
      <c r="A5" s="11"/>
      <c r="B5" s="45" t="s">
        <v>17</v>
      </c>
      <c r="C5" s="20"/>
      <c r="D5" s="17"/>
      <c r="E5" s="17"/>
      <c r="F5" s="46" t="s">
        <v>18</v>
      </c>
      <c r="G5" s="17"/>
      <c r="H5" s="17"/>
      <c r="I5" s="44" t="s">
        <v>19</v>
      </c>
      <c r="J5" s="47" t="s">
        <v>20</v>
      </c>
    </row>
    <row r="6" spans="1:23" ht="18" customHeight="1" thickTop="1" x14ac:dyDescent="0.25">
      <c r="A6" s="11"/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1:23" ht="18" customHeight="1" x14ac:dyDescent="0.25">
      <c r="A8" s="11"/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1:23" ht="18" customHeight="1" x14ac:dyDescent="0.25">
      <c r="A10" s="11"/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1:23" ht="18" customHeight="1" x14ac:dyDescent="0.25">
      <c r="A16" s="11"/>
      <c r="B16" s="94">
        <v>1</v>
      </c>
      <c r="C16" s="95" t="s">
        <v>27</v>
      </c>
      <c r="D16" s="96">
        <f>'Rekap 23618'!B16</f>
        <v>0</v>
      </c>
      <c r="E16" s="97">
        <f>'Rekap 23618'!C16</f>
        <v>0</v>
      </c>
      <c r="F16" s="106">
        <f>'Rekap 23618'!D16</f>
        <v>0</v>
      </c>
      <c r="G16" s="60">
        <v>6</v>
      </c>
      <c r="H16" s="115" t="s">
        <v>33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28</v>
      </c>
      <c r="D17" s="78">
        <f>'Rekap 23618'!B29</f>
        <v>0</v>
      </c>
      <c r="E17" s="76">
        <f>'Rekap 23618'!C29</f>
        <v>0</v>
      </c>
      <c r="F17" s="81">
        <f>'Rekap 23618'!D29</f>
        <v>0</v>
      </c>
      <c r="G17" s="61">
        <v>7</v>
      </c>
      <c r="H17" s="116" t="s">
        <v>34</v>
      </c>
      <c r="I17" s="129"/>
      <c r="J17" s="127">
        <f>'Výkaz výmer'!U141</f>
        <v>0</v>
      </c>
    </row>
    <row r="18" spans="1:26" ht="18" customHeight="1" x14ac:dyDescent="0.25">
      <c r="A18" s="11"/>
      <c r="B18" s="68">
        <v>3</v>
      </c>
      <c r="C18" s="72" t="s">
        <v>29</v>
      </c>
      <c r="D18" s="79" t="e">
        <f>'Rekap 23618'!B22</f>
        <v>#REF!</v>
      </c>
      <c r="E18" s="77" t="e">
        <f>'Rekap 23618'!C22</f>
        <v>#REF!</v>
      </c>
      <c r="F18" s="82" t="e">
        <f>'Rekap 23618'!D22</f>
        <v>#REF!</v>
      </c>
      <c r="G18" s="61">
        <v>8</v>
      </c>
      <c r="H18" s="116" t="s">
        <v>35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30</v>
      </c>
      <c r="D20" s="80"/>
      <c r="E20" s="100"/>
      <c r="F20" s="107" t="e">
        <f>SUM(F16:F19)</f>
        <v>#REF!</v>
      </c>
      <c r="G20" s="61">
        <v>10</v>
      </c>
      <c r="H20" s="116" t="s">
        <v>30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41</v>
      </c>
      <c r="C21" s="69" t="s">
        <v>7</v>
      </c>
      <c r="D21" s="75"/>
      <c r="E21" s="19"/>
      <c r="F21" s="98"/>
      <c r="G21" s="65" t="s">
        <v>47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42</v>
      </c>
      <c r="D22" s="87"/>
      <c r="E22" s="89" t="s">
        <v>45</v>
      </c>
      <c r="F22" s="81" t="e">
        <f>((F16*U22*0)+(F17*V22*0)+(F18*W22*0))/100</f>
        <v>#REF!</v>
      </c>
      <c r="G22" s="60">
        <v>16</v>
      </c>
      <c r="H22" s="115" t="s">
        <v>48</v>
      </c>
      <c r="I22" s="130" t="s">
        <v>45</v>
      </c>
      <c r="J22" s="126" t="e">
        <f>((F16*X22*0)+(F17*Y22*0)+(F18*Z22*0))/100</f>
        <v>#REF!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43</v>
      </c>
      <c r="D23" s="66"/>
      <c r="E23" s="89" t="s">
        <v>46</v>
      </c>
      <c r="F23" s="82" t="e">
        <f>((F16*U23*0)+(F17*V23*0)+(F18*W23*0))/100</f>
        <v>#REF!</v>
      </c>
      <c r="G23" s="61">
        <v>17</v>
      </c>
      <c r="H23" s="116" t="s">
        <v>49</v>
      </c>
      <c r="I23" s="130" t="s">
        <v>45</v>
      </c>
      <c r="J23" s="127" t="e">
        <f>((F16*X23*0)+(F17*Y23*0)+(F18*Z23*0))/100</f>
        <v>#REF!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44</v>
      </c>
      <c r="D24" s="66"/>
      <c r="E24" s="89" t="s">
        <v>45</v>
      </c>
      <c r="F24" s="82" t="e">
        <f>((F16*U24*0)+(F17*V24*0)+(F18*W24*0))/100</f>
        <v>#REF!</v>
      </c>
      <c r="G24" s="61">
        <v>18</v>
      </c>
      <c r="H24" s="116" t="s">
        <v>50</v>
      </c>
      <c r="I24" s="130" t="s">
        <v>46</v>
      </c>
      <c r="J24" s="127" t="e">
        <f>((F16*X24*0)+(F17*Y24*0)+(F18*Z24*0))/100</f>
        <v>#REF!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30</v>
      </c>
      <c r="I26" s="131"/>
      <c r="J26" s="99" t="e">
        <f>SUM(J22:J25)+SUM(F22:F25)</f>
        <v>#REF!</v>
      </c>
    </row>
    <row r="27" spans="1:26" ht="18" customHeight="1" thickTop="1" x14ac:dyDescent="0.25">
      <c r="A27" s="11"/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118" t="e">
        <f>F20+J20+F26+J26</f>
        <v>#REF!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39</v>
      </c>
      <c r="I29" s="123" t="e">
        <f>J28-SUM('Výkaz výmer'!J7:'Výkaz výmer'!J140)</f>
        <v>#REF!</v>
      </c>
      <c r="J29" s="119" t="e">
        <f>ROUND(((ROUND(I29,10)*20)*1/100),10)</f>
        <v>#REF!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39</v>
      </c>
      <c r="I30" s="89">
        <f>SUM('Výkaz výmer'!J7:'Výkaz výmer'!J140)</f>
        <v>0</v>
      </c>
      <c r="J30" s="120">
        <f>ROUND(((ROUND(I30,10)*20)/100),10)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30</v>
      </c>
      <c r="I31" s="113"/>
      <c r="J31" s="133" t="e">
        <f>SUM(J28:J30)</f>
        <v>#REF!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40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54</v>
      </c>
      <c r="E33" s="15"/>
      <c r="F33" s="103"/>
      <c r="G33" s="111">
        <v>26</v>
      </c>
      <c r="H33" s="142" t="s">
        <v>55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RowHeight="15" x14ac:dyDescent="0.25"/>
  <cols>
    <col min="1" max="1" width="37.7109375" customWidth="1"/>
    <col min="2" max="4" width="10.7109375" customWidth="1"/>
    <col min="5" max="6" width="9.7109375" customWidth="1"/>
    <col min="10" max="26" width="0" hidden="1" customWidth="1"/>
  </cols>
  <sheetData>
    <row r="1" spans="1:26" x14ac:dyDescent="0.25">
      <c r="A1" s="145" t="s">
        <v>21</v>
      </c>
      <c r="B1" s="144"/>
      <c r="C1" s="144"/>
      <c r="D1" s="145" t="s">
        <v>18</v>
      </c>
      <c r="E1" s="144"/>
      <c r="F1" s="144"/>
      <c r="W1">
        <v>30.126000000000001</v>
      </c>
    </row>
    <row r="2" spans="1:26" x14ac:dyDescent="0.25">
      <c r="A2" s="145" t="s">
        <v>25</v>
      </c>
      <c r="B2" s="144"/>
      <c r="C2" s="144"/>
      <c r="D2" s="145" t="s">
        <v>16</v>
      </c>
      <c r="E2" s="144"/>
      <c r="F2" s="144"/>
    </row>
    <row r="3" spans="1:26" x14ac:dyDescent="0.25">
      <c r="A3" s="145" t="s">
        <v>24</v>
      </c>
      <c r="B3" s="144"/>
      <c r="C3" s="144"/>
      <c r="D3" s="145" t="s">
        <v>60</v>
      </c>
      <c r="E3" s="144"/>
      <c r="F3" s="144"/>
    </row>
    <row r="4" spans="1:26" x14ac:dyDescent="0.25">
      <c r="A4" s="145" t="s">
        <v>1</v>
      </c>
      <c r="B4" s="144"/>
      <c r="C4" s="144"/>
      <c r="D4" s="144"/>
      <c r="E4" s="144"/>
      <c r="F4" s="144"/>
    </row>
    <row r="5" spans="1:26" x14ac:dyDescent="0.25">
      <c r="A5" s="145" t="s">
        <v>15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61</v>
      </c>
      <c r="B8" s="144"/>
      <c r="C8" s="144"/>
      <c r="D8" s="144"/>
      <c r="E8" s="144"/>
      <c r="F8" s="144"/>
    </row>
    <row r="9" spans="1:26" x14ac:dyDescent="0.25">
      <c r="A9" s="147" t="s">
        <v>57</v>
      </c>
      <c r="B9" s="147" t="s">
        <v>51</v>
      </c>
      <c r="C9" s="147" t="s">
        <v>52</v>
      </c>
      <c r="D9" s="147" t="s">
        <v>30</v>
      </c>
      <c r="E9" s="147" t="s">
        <v>58</v>
      </c>
      <c r="F9" s="147" t="s">
        <v>59</v>
      </c>
    </row>
    <row r="10" spans="1:26" x14ac:dyDescent="0.25">
      <c r="A10" s="154" t="s">
        <v>62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63</v>
      </c>
      <c r="B11" s="157">
        <f>'Výkaz výmer'!K25</f>
        <v>0</v>
      </c>
      <c r="C11" s="157">
        <f>'Výkaz výmer'!L25</f>
        <v>0</v>
      </c>
      <c r="D11" s="157">
        <f>'Výkaz výmer'!H25</f>
        <v>0</v>
      </c>
      <c r="E11" s="158" t="e">
        <f>'Výkaz výmer'!#REF!</f>
        <v>#REF!</v>
      </c>
      <c r="F11" s="158" t="e">
        <f>'Výkaz výmer'!#REF!</f>
        <v>#REF!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64</v>
      </c>
      <c r="B12" s="157">
        <f>'Výkaz výmer'!K27</f>
        <v>0</v>
      </c>
      <c r="C12" s="157">
        <f>'Výkaz výmer'!L27</f>
        <v>0</v>
      </c>
      <c r="D12" s="157">
        <f>'Výkaz výmer'!H27</f>
        <v>0</v>
      </c>
      <c r="E12" s="158" t="e">
        <f>'Výkaz výmer'!#REF!</f>
        <v>#REF!</v>
      </c>
      <c r="F12" s="158" t="e">
        <f>'Výkaz výmer'!#REF!</f>
        <v>#REF!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65</v>
      </c>
      <c r="B13" s="157">
        <f>'Výkaz výmer'!K30</f>
        <v>0</v>
      </c>
      <c r="C13" s="157">
        <f>'Výkaz výmer'!L30</f>
        <v>0</v>
      </c>
      <c r="D13" s="157">
        <f>'Výkaz výmer'!H30</f>
        <v>0</v>
      </c>
      <c r="E13" s="158" t="e">
        <f>'Výkaz výmer'!#REF!</f>
        <v>#REF!</v>
      </c>
      <c r="F13" s="158" t="e">
        <f>'Výkaz výmer'!#REF!</f>
        <v>#REF!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66</v>
      </c>
      <c r="B14" s="157">
        <f>'Výkaz výmer'!K33</f>
        <v>0</v>
      </c>
      <c r="C14" s="157">
        <f>'Výkaz výmer'!L33</f>
        <v>0</v>
      </c>
      <c r="D14" s="157">
        <f>'Výkaz výmer'!H33</f>
        <v>0</v>
      </c>
      <c r="E14" s="158" t="e">
        <f>'Výkaz výmer'!#REF!</f>
        <v>#REF!</v>
      </c>
      <c r="F14" s="158" t="e">
        <f>'Výkaz výmer'!#REF!</f>
        <v>#REF!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67</v>
      </c>
      <c r="B15" s="157">
        <f>'Výkaz výmer'!K36</f>
        <v>0</v>
      </c>
      <c r="C15" s="157">
        <f>'Výkaz výmer'!L36</f>
        <v>0</v>
      </c>
      <c r="D15" s="157">
        <f>'Výkaz výmer'!H36</f>
        <v>0</v>
      </c>
      <c r="E15" s="158" t="e">
        <f>'Výkaz výmer'!#REF!</f>
        <v>#REF!</v>
      </c>
      <c r="F15" s="158" t="e">
        <f>'Výkaz výmer'!#REF!</f>
        <v>#REF!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62</v>
      </c>
      <c r="B16" s="159">
        <f>'Výkaz výmer'!K38</f>
        <v>0</v>
      </c>
      <c r="C16" s="159">
        <f>'Výkaz výmer'!L38</f>
        <v>0</v>
      </c>
      <c r="D16" s="159">
        <f>'Výkaz výmer'!H38</f>
        <v>0</v>
      </c>
      <c r="E16" s="160" t="e">
        <f>'Výkaz výmer'!#REF!</f>
        <v>#REF!</v>
      </c>
      <c r="F16" s="160" t="e">
        <f>'Výkaz výmer'!#REF!</f>
        <v>#REF!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68</v>
      </c>
      <c r="B18" s="159"/>
      <c r="C18" s="157"/>
      <c r="D18" s="157"/>
      <c r="E18" s="158"/>
      <c r="F18" s="158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56" t="s">
        <v>69</v>
      </c>
      <c r="B19" s="157">
        <f>'Výkaz výmer'!K59</f>
        <v>0</v>
      </c>
      <c r="C19" s="157">
        <f>'Výkaz výmer'!L59</f>
        <v>0</v>
      </c>
      <c r="D19" s="157">
        <f>'Výkaz výmer'!H59</f>
        <v>0</v>
      </c>
      <c r="E19" s="158" t="e">
        <f>'Výkaz výmer'!#REF!</f>
        <v>#REF!</v>
      </c>
      <c r="F19" s="158" t="e">
        <f>'Výkaz výmer'!#REF!</f>
        <v>#REF!</v>
      </c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 spans="1:26" x14ac:dyDescent="0.25">
      <c r="A20" s="156" t="s">
        <v>70</v>
      </c>
      <c r="B20" s="157" t="e">
        <f>'Výkaz výmer'!#REF!</f>
        <v>#REF!</v>
      </c>
      <c r="C20" s="157" t="e">
        <f>'Výkaz výmer'!#REF!</f>
        <v>#REF!</v>
      </c>
      <c r="D20" s="157" t="e">
        <f>'Výkaz výmer'!#REF!</f>
        <v>#REF!</v>
      </c>
      <c r="E20" s="158" t="e">
        <f>'Výkaz výmer'!#REF!</f>
        <v>#REF!</v>
      </c>
      <c r="F20" s="158" t="e">
        <f>'Výkaz výmer'!#REF!</f>
        <v>#REF!</v>
      </c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5">
      <c r="A21" s="156" t="s">
        <v>71</v>
      </c>
      <c r="B21" s="157" t="e">
        <f>'Výkaz výmer'!#REF!</f>
        <v>#REF!</v>
      </c>
      <c r="C21" s="157" t="e">
        <f>'Výkaz výmer'!#REF!</f>
        <v>#REF!</v>
      </c>
      <c r="D21" s="157" t="e">
        <f>'Výkaz výmer'!#REF!</f>
        <v>#REF!</v>
      </c>
      <c r="E21" s="158" t="e">
        <f>'Výkaz výmer'!#REF!</f>
        <v>#REF!</v>
      </c>
      <c r="F21" s="158" t="e">
        <f>'Výkaz výmer'!#REF!</f>
        <v>#REF!</v>
      </c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</row>
    <row r="22" spans="1:26" x14ac:dyDescent="0.25">
      <c r="A22" s="2" t="s">
        <v>68</v>
      </c>
      <c r="B22" s="159" t="e">
        <f>'Výkaz výmer'!#REF!</f>
        <v>#REF!</v>
      </c>
      <c r="C22" s="159" t="e">
        <f>'Výkaz výmer'!#REF!</f>
        <v>#REF!</v>
      </c>
      <c r="D22" s="159" t="e">
        <f>'Výkaz výmer'!#REF!</f>
        <v>#REF!</v>
      </c>
      <c r="E22" s="160" t="e">
        <f>'Výkaz výmer'!#REF!</f>
        <v>#REF!</v>
      </c>
      <c r="F22" s="160" t="e">
        <f>'Výkaz výmer'!#REF!</f>
        <v>#REF!</v>
      </c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2" t="s">
        <v>72</v>
      </c>
      <c r="B24" s="159"/>
      <c r="C24" s="157"/>
      <c r="D24" s="157"/>
      <c r="E24" s="158"/>
      <c r="F24" s="158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</row>
    <row r="25" spans="1:26" x14ac:dyDescent="0.25">
      <c r="A25" s="156" t="s">
        <v>73</v>
      </c>
      <c r="B25" s="157" t="e">
        <f>'Výkaz výmer'!#REF!</f>
        <v>#REF!</v>
      </c>
      <c r="C25" s="157" t="e">
        <f>'Výkaz výmer'!#REF!</f>
        <v>#REF!</v>
      </c>
      <c r="D25" s="157" t="e">
        <f>'Výkaz výmer'!#REF!</f>
        <v>#REF!</v>
      </c>
      <c r="E25" s="158" t="e">
        <f>'Výkaz výmer'!#REF!</f>
        <v>#REF!</v>
      </c>
      <c r="F25" s="158" t="e">
        <f>'Výkaz výmer'!#REF!</f>
        <v>#REF!</v>
      </c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</row>
    <row r="26" spans="1:26" x14ac:dyDescent="0.25">
      <c r="A26" s="156" t="s">
        <v>74</v>
      </c>
      <c r="B26" s="157">
        <f>'Výkaz výmer'!K110</f>
        <v>0</v>
      </c>
      <c r="C26" s="157">
        <f>'Výkaz výmer'!L110</f>
        <v>0</v>
      </c>
      <c r="D26" s="157">
        <f>'Výkaz výmer'!H110</f>
        <v>0</v>
      </c>
      <c r="E26" s="158" t="e">
        <f>'Výkaz výmer'!#REF!</f>
        <v>#REF!</v>
      </c>
      <c r="F26" s="158" t="e">
        <f>'Výkaz výmer'!#REF!</f>
        <v>#REF!</v>
      </c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</row>
    <row r="27" spans="1:26" x14ac:dyDescent="0.25">
      <c r="A27" s="156" t="s">
        <v>75</v>
      </c>
      <c r="B27" s="157">
        <f>'Výkaz výmer'!K128</f>
        <v>0</v>
      </c>
      <c r="C27" s="157">
        <f>'Výkaz výmer'!L128</f>
        <v>0</v>
      </c>
      <c r="D27" s="157">
        <f>'Výkaz výmer'!H128</f>
        <v>0</v>
      </c>
      <c r="E27" s="158" t="e">
        <f>'Výkaz výmer'!#REF!</f>
        <v>#REF!</v>
      </c>
      <c r="F27" s="158" t="e">
        <f>'Výkaz výmer'!#REF!</f>
        <v>#REF!</v>
      </c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</row>
    <row r="28" spans="1:26" x14ac:dyDescent="0.25">
      <c r="A28" s="156" t="s">
        <v>76</v>
      </c>
      <c r="B28" s="157">
        <f>'Výkaz výmer'!K135</f>
        <v>0</v>
      </c>
      <c r="C28" s="157">
        <f>'Výkaz výmer'!L135</f>
        <v>0</v>
      </c>
      <c r="D28" s="157">
        <f>'Výkaz výmer'!H135</f>
        <v>0</v>
      </c>
      <c r="E28" s="158" t="e">
        <f>'Výkaz výmer'!#REF!</f>
        <v>#REF!</v>
      </c>
      <c r="F28" s="158" t="e">
        <f>'Výkaz výmer'!#REF!</f>
        <v>#REF!</v>
      </c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</row>
    <row r="29" spans="1:26" x14ac:dyDescent="0.25">
      <c r="A29" s="2" t="s">
        <v>72</v>
      </c>
      <c r="B29" s="159">
        <f>'Výkaz výmer'!K136</f>
        <v>0</v>
      </c>
      <c r="C29" s="159">
        <f>'Výkaz výmer'!L136</f>
        <v>0</v>
      </c>
      <c r="D29" s="159">
        <f>'Výkaz výmer'!H136</f>
        <v>0</v>
      </c>
      <c r="E29" s="160" t="e">
        <f>'Výkaz výmer'!#REF!</f>
        <v>#REF!</v>
      </c>
      <c r="F29" s="160" t="e">
        <f>'Výkaz výmer'!#REF!</f>
        <v>#REF!</v>
      </c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2" t="s">
        <v>8</v>
      </c>
      <c r="B31" s="159"/>
      <c r="C31" s="157"/>
      <c r="D31" s="157"/>
      <c r="E31" s="158"/>
      <c r="F31" s="158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</row>
    <row r="32" spans="1:26" x14ac:dyDescent="0.25">
      <c r="A32" s="156" t="s">
        <v>77</v>
      </c>
      <c r="B32" s="157" t="e">
        <f>'Výkaz výmer'!#REF!</f>
        <v>#REF!</v>
      </c>
      <c r="C32" s="157" t="e">
        <f>'Výkaz výmer'!#REF!</f>
        <v>#REF!</v>
      </c>
      <c r="D32" s="157" t="e">
        <f>'Výkaz výmer'!#REF!</f>
        <v>#REF!</v>
      </c>
      <c r="E32" s="158" t="e">
        <f>'Výkaz výmer'!#REF!</f>
        <v>#REF!</v>
      </c>
      <c r="F32" s="158" t="e">
        <f>'Výkaz výmer'!#REF!</f>
        <v>#REF!</v>
      </c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</row>
    <row r="33" spans="1:26" x14ac:dyDescent="0.25">
      <c r="A33" s="2" t="s">
        <v>8</v>
      </c>
      <c r="B33" s="159">
        <f>'Výkaz výmer'!K140</f>
        <v>0</v>
      </c>
      <c r="C33" s="159">
        <f>'Výkaz výmer'!L140</f>
        <v>0</v>
      </c>
      <c r="D33" s="159">
        <f>'Výkaz výmer'!H140</f>
        <v>0</v>
      </c>
      <c r="E33" s="160" t="e">
        <f>'Výkaz výmer'!#REF!</f>
        <v>#REF!</v>
      </c>
      <c r="F33" s="160" t="e">
        <f>'Výkaz výmer'!#REF!</f>
        <v>#REF!</v>
      </c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</row>
    <row r="34" spans="1:26" x14ac:dyDescent="0.25">
      <c r="A34" s="1"/>
      <c r="B34" s="149"/>
      <c r="C34" s="149"/>
      <c r="D34" s="149"/>
      <c r="E34" s="148"/>
      <c r="F34" s="148"/>
    </row>
    <row r="35" spans="1:26" x14ac:dyDescent="0.25">
      <c r="A35" s="2" t="s">
        <v>78</v>
      </c>
      <c r="B35" s="159">
        <f>'Výkaz výmer'!K141</f>
        <v>0</v>
      </c>
      <c r="C35" s="159">
        <f>'Výkaz výmer'!L141</f>
        <v>0</v>
      </c>
      <c r="D35" s="159">
        <f>'Výkaz výmer'!H141</f>
        <v>0</v>
      </c>
      <c r="E35" s="160" t="e">
        <f>'Výkaz výmer'!#REF!</f>
        <v>#REF!</v>
      </c>
      <c r="F35" s="160" t="e">
        <f>'Výkaz výmer'!#REF!</f>
        <v>#REF!</v>
      </c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</row>
    <row r="36" spans="1:26" x14ac:dyDescent="0.25">
      <c r="A36" s="1"/>
      <c r="B36" s="149"/>
      <c r="C36" s="149"/>
      <c r="D36" s="149"/>
      <c r="E36" s="148"/>
      <c r="F36" s="148"/>
    </row>
    <row r="37" spans="1:26" x14ac:dyDescent="0.25">
      <c r="A37" s="1"/>
      <c r="B37" s="149"/>
      <c r="C37" s="149"/>
      <c r="D37" s="149"/>
      <c r="E37" s="148"/>
      <c r="F37" s="148"/>
    </row>
    <row r="38" spans="1:26" x14ac:dyDescent="0.25">
      <c r="A38" s="1"/>
      <c r="B38" s="149"/>
      <c r="C38" s="149"/>
      <c r="D38" s="149"/>
      <c r="E38" s="148"/>
      <c r="F38" s="148"/>
    </row>
    <row r="39" spans="1:26" x14ac:dyDescent="0.25">
      <c r="A39" s="1"/>
      <c r="B39" s="149"/>
      <c r="C39" s="149"/>
      <c r="D39" s="149"/>
      <c r="E39" s="148"/>
      <c r="F39" s="148"/>
    </row>
    <row r="40" spans="1:26" x14ac:dyDescent="0.25">
      <c r="A40" s="1"/>
      <c r="B40" s="149"/>
      <c r="C40" s="149"/>
      <c r="D40" s="149"/>
      <c r="E40" s="148"/>
      <c r="F40" s="148"/>
    </row>
    <row r="41" spans="1:26" x14ac:dyDescent="0.25">
      <c r="A41" s="1"/>
      <c r="B41" s="149"/>
      <c r="C41" s="149"/>
      <c r="D41" s="149"/>
      <c r="E41" s="148"/>
      <c r="F41" s="148"/>
    </row>
    <row r="42" spans="1:26" x14ac:dyDescent="0.25">
      <c r="A42" s="1"/>
      <c r="B42" s="149"/>
      <c r="C42" s="149"/>
      <c r="D42" s="149"/>
      <c r="E42" s="148"/>
      <c r="F42" s="148"/>
    </row>
    <row r="43" spans="1:26" x14ac:dyDescent="0.25">
      <c r="A43" s="1"/>
      <c r="B43" s="149"/>
      <c r="C43" s="149"/>
      <c r="D43" s="149"/>
      <c r="E43" s="148"/>
      <c r="F43" s="148"/>
    </row>
    <row r="44" spans="1:26" x14ac:dyDescent="0.25">
      <c r="A44" s="1"/>
      <c r="B44" s="149"/>
      <c r="C44" s="149"/>
      <c r="D44" s="149"/>
      <c r="E44" s="148"/>
      <c r="F44" s="148"/>
    </row>
    <row r="45" spans="1:26" x14ac:dyDescent="0.25">
      <c r="A45" s="1"/>
      <c r="B45" s="149"/>
      <c r="C45" s="149"/>
      <c r="D45" s="149"/>
      <c r="E45" s="148"/>
      <c r="F45" s="148"/>
    </row>
    <row r="46" spans="1:26" x14ac:dyDescent="0.25">
      <c r="A46" s="1"/>
      <c r="B46" s="149"/>
      <c r="C46" s="149"/>
      <c r="D46" s="149"/>
      <c r="E46" s="148"/>
      <c r="F46" s="148"/>
    </row>
    <row r="47" spans="1:26" x14ac:dyDescent="0.25">
      <c r="A47" s="1"/>
      <c r="B47" s="149"/>
      <c r="C47" s="149"/>
      <c r="D47" s="149"/>
      <c r="E47" s="148"/>
      <c r="F47" s="148"/>
    </row>
    <row r="48" spans="1:26" x14ac:dyDescent="0.25">
      <c r="A48" s="1"/>
      <c r="B48" s="149"/>
      <c r="C48" s="149"/>
      <c r="D48" s="149"/>
      <c r="E48" s="148"/>
      <c r="F48" s="148"/>
    </row>
    <row r="49" spans="1:6" x14ac:dyDescent="0.25">
      <c r="A49" s="1"/>
      <c r="B49" s="149"/>
      <c r="C49" s="149"/>
      <c r="D49" s="149"/>
      <c r="E49" s="148"/>
      <c r="F49" s="148"/>
    </row>
    <row r="50" spans="1:6" x14ac:dyDescent="0.25">
      <c r="A50" s="1"/>
      <c r="B50" s="149"/>
      <c r="C50" s="149"/>
      <c r="D50" s="149"/>
      <c r="E50" s="148"/>
      <c r="F50" s="148"/>
    </row>
    <row r="51" spans="1:6" x14ac:dyDescent="0.25">
      <c r="A51" s="1"/>
      <c r="B51" s="149"/>
      <c r="C51" s="149"/>
      <c r="D51" s="149"/>
      <c r="E51" s="148"/>
      <c r="F51" s="148"/>
    </row>
    <row r="52" spans="1:6" x14ac:dyDescent="0.25">
      <c r="A52" s="1"/>
      <c r="B52" s="149"/>
      <c r="C52" s="149"/>
      <c r="D52" s="149"/>
      <c r="E52" s="148"/>
      <c r="F52" s="148"/>
    </row>
    <row r="53" spans="1:6" x14ac:dyDescent="0.25">
      <c r="A53" s="1"/>
      <c r="B53" s="149"/>
      <c r="C53" s="149"/>
      <c r="D53" s="149"/>
      <c r="E53" s="148"/>
      <c r="F53" s="148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1"/>
  <sheetViews>
    <sheetView tabSelected="1" workbookViewId="0">
      <selection activeCell="C2" sqref="C2"/>
    </sheetView>
  </sheetViews>
  <sheetFormatPr defaultRowHeight="15" x14ac:dyDescent="0.25"/>
  <cols>
    <col min="1" max="1" width="1.7109375" customWidth="1"/>
    <col min="2" max="2" width="3.7109375" customWidth="1"/>
    <col min="3" max="3" width="4.7109375" customWidth="1"/>
    <col min="4" max="4" width="10.7109375" customWidth="1"/>
    <col min="5" max="5" width="11.7109375" customWidth="1"/>
    <col min="6" max="6" width="10.7109375" customWidth="1"/>
    <col min="7" max="7" width="3.7109375" customWidth="1"/>
    <col min="8" max="8" width="19.7109375" customWidth="1"/>
    <col min="9" max="9" width="10.7109375" customWidth="1"/>
    <col min="10" max="10" width="12.5703125" customWidth="1"/>
  </cols>
  <sheetData>
    <row r="1" spans="2:10" ht="27.95" customHeight="1" thickBot="1" x14ac:dyDescent="0.3">
      <c r="B1" s="12"/>
      <c r="C1" s="12"/>
      <c r="D1" s="12"/>
      <c r="E1" s="12"/>
      <c r="F1" s="13" t="s">
        <v>153</v>
      </c>
      <c r="G1" s="12"/>
      <c r="H1" s="12"/>
      <c r="I1" s="12"/>
      <c r="J1" s="12"/>
    </row>
    <row r="2" spans="2:10" ht="18" customHeight="1" thickTop="1" x14ac:dyDescent="0.25">
      <c r="B2" s="36" t="s">
        <v>355</v>
      </c>
      <c r="C2" s="38"/>
      <c r="D2" s="39"/>
      <c r="E2" s="39"/>
      <c r="F2" s="39"/>
      <c r="G2" s="43"/>
      <c r="H2" s="16"/>
      <c r="I2" s="27"/>
      <c r="J2" s="31"/>
    </row>
    <row r="3" spans="2:10" ht="18" customHeight="1" x14ac:dyDescent="0.25">
      <c r="B3" s="40" t="s">
        <v>618</v>
      </c>
      <c r="C3" s="20"/>
      <c r="D3" s="17"/>
      <c r="E3" s="17"/>
      <c r="F3" s="17"/>
      <c r="G3" s="46"/>
      <c r="H3" s="17"/>
      <c r="I3" s="28"/>
      <c r="J3" s="32"/>
    </row>
    <row r="4" spans="2:10" ht="18" customHeight="1" x14ac:dyDescent="0.25">
      <c r="B4" s="23"/>
      <c r="C4" s="20"/>
      <c r="D4" s="17"/>
      <c r="E4" s="17"/>
      <c r="F4" s="17"/>
      <c r="G4" s="17"/>
      <c r="H4" s="17"/>
      <c r="I4" s="28"/>
      <c r="J4" s="32"/>
    </row>
    <row r="5" spans="2:10" ht="18" customHeight="1" thickBot="1" x14ac:dyDescent="0.3">
      <c r="B5" s="45" t="s">
        <v>626</v>
      </c>
      <c r="C5" s="20"/>
      <c r="D5" s="17"/>
      <c r="E5" s="17"/>
      <c r="F5" s="46" t="s">
        <v>18</v>
      </c>
      <c r="G5" s="17"/>
      <c r="H5" s="17"/>
      <c r="I5" s="44" t="s">
        <v>19</v>
      </c>
      <c r="J5" s="271" t="s">
        <v>627</v>
      </c>
    </row>
    <row r="6" spans="2:10" ht="18" customHeight="1" thickTop="1" x14ac:dyDescent="0.25">
      <c r="B6" s="56" t="s">
        <v>21</v>
      </c>
      <c r="C6" s="52"/>
      <c r="D6" s="53"/>
      <c r="E6" s="53"/>
      <c r="F6" s="53"/>
      <c r="G6" s="57" t="s">
        <v>22</v>
      </c>
      <c r="H6" s="53"/>
      <c r="I6" s="54"/>
      <c r="J6" s="55"/>
    </row>
    <row r="7" spans="2:10" ht="18" customHeight="1" x14ac:dyDescent="0.25">
      <c r="B7" s="48"/>
      <c r="C7" s="49"/>
      <c r="D7" s="18"/>
      <c r="E7" s="18"/>
      <c r="F7" s="18"/>
      <c r="G7" s="58" t="s">
        <v>23</v>
      </c>
      <c r="H7" s="18"/>
      <c r="I7" s="29"/>
      <c r="J7" s="50"/>
    </row>
    <row r="8" spans="2:10" ht="18" customHeight="1" x14ac:dyDescent="0.25">
      <c r="B8" s="45" t="s">
        <v>24</v>
      </c>
      <c r="C8" s="20"/>
      <c r="D8" s="17"/>
      <c r="E8" s="17"/>
      <c r="F8" s="17"/>
      <c r="G8" s="46" t="s">
        <v>22</v>
      </c>
      <c r="H8" s="17"/>
      <c r="I8" s="28"/>
      <c r="J8" s="32"/>
    </row>
    <row r="9" spans="2:10" ht="18" customHeight="1" x14ac:dyDescent="0.25">
      <c r="B9" s="23"/>
      <c r="C9" s="20"/>
      <c r="D9" s="17"/>
      <c r="E9" s="17"/>
      <c r="F9" s="17"/>
      <c r="G9" s="46" t="s">
        <v>23</v>
      </c>
      <c r="H9" s="17"/>
      <c r="I9" s="28"/>
      <c r="J9" s="32"/>
    </row>
    <row r="10" spans="2:10" ht="18" customHeight="1" x14ac:dyDescent="0.25">
      <c r="B10" s="45" t="s">
        <v>25</v>
      </c>
      <c r="C10" s="20"/>
      <c r="D10" s="17"/>
      <c r="E10" s="17"/>
      <c r="F10" s="17"/>
      <c r="G10" s="46" t="s">
        <v>22</v>
      </c>
      <c r="H10" s="17"/>
      <c r="I10" s="28"/>
      <c r="J10" s="32"/>
    </row>
    <row r="11" spans="2:10" ht="18" customHeight="1" thickBot="1" x14ac:dyDescent="0.3">
      <c r="B11" s="23"/>
      <c r="C11" s="20"/>
      <c r="D11" s="17"/>
      <c r="E11" s="17"/>
      <c r="F11" s="17"/>
      <c r="G11" s="46" t="s">
        <v>23</v>
      </c>
      <c r="H11" s="17"/>
      <c r="I11" s="28"/>
      <c r="J11" s="32"/>
    </row>
    <row r="12" spans="2:10" ht="18" customHeight="1" thickTop="1" x14ac:dyDescent="0.25">
      <c r="B12" s="51"/>
      <c r="C12" s="52"/>
      <c r="D12" s="53"/>
      <c r="E12" s="53"/>
      <c r="F12" s="53"/>
      <c r="G12" s="53"/>
      <c r="H12" s="53"/>
      <c r="I12" s="54"/>
      <c r="J12" s="55"/>
    </row>
    <row r="13" spans="2:10" ht="18" customHeight="1" x14ac:dyDescent="0.25">
      <c r="B13" s="48"/>
      <c r="C13" s="49"/>
      <c r="D13" s="18"/>
      <c r="E13" s="18"/>
      <c r="F13" s="18"/>
      <c r="G13" s="18"/>
      <c r="H13" s="18"/>
      <c r="I13" s="29"/>
      <c r="J13" s="50"/>
    </row>
    <row r="14" spans="2:10" ht="18" customHeight="1" thickBot="1" x14ac:dyDescent="0.3">
      <c r="B14" s="23"/>
      <c r="C14" s="20"/>
      <c r="D14" s="17"/>
      <c r="E14" s="17"/>
      <c r="F14" s="17"/>
      <c r="G14" s="17"/>
      <c r="H14" s="17"/>
      <c r="I14" s="28"/>
      <c r="J14" s="32"/>
    </row>
    <row r="15" spans="2:10" ht="18" customHeight="1" thickTop="1" x14ac:dyDescent="0.25">
      <c r="B15" s="91" t="s">
        <v>26</v>
      </c>
      <c r="C15" s="92" t="s">
        <v>6</v>
      </c>
      <c r="D15" s="92" t="s">
        <v>51</v>
      </c>
      <c r="E15" s="93" t="s">
        <v>52</v>
      </c>
      <c r="F15" s="105" t="s">
        <v>53</v>
      </c>
      <c r="G15" s="59" t="s">
        <v>31</v>
      </c>
      <c r="H15" s="62" t="s">
        <v>32</v>
      </c>
      <c r="I15" s="27"/>
      <c r="J15" s="55"/>
    </row>
    <row r="16" spans="2:10" ht="18" customHeight="1" x14ac:dyDescent="0.25">
      <c r="B16" s="94">
        <v>1</v>
      </c>
      <c r="C16" s="95" t="s">
        <v>27</v>
      </c>
      <c r="D16" s="272"/>
      <c r="E16" s="273"/>
      <c r="F16" s="274"/>
      <c r="G16" s="60">
        <v>6</v>
      </c>
      <c r="H16" s="115" t="s">
        <v>33</v>
      </c>
      <c r="I16" s="129"/>
      <c r="J16" s="275"/>
    </row>
    <row r="17" spans="2:10" ht="18" customHeight="1" x14ac:dyDescent="0.25">
      <c r="B17" s="67">
        <v>2</v>
      </c>
      <c r="C17" s="71" t="s">
        <v>28</v>
      </c>
      <c r="D17" s="276"/>
      <c r="E17" s="277"/>
      <c r="F17" s="278"/>
      <c r="G17" s="61">
        <v>7</v>
      </c>
      <c r="H17" s="116" t="s">
        <v>34</v>
      </c>
      <c r="I17" s="129"/>
      <c r="J17" s="279"/>
    </row>
    <row r="18" spans="2:10" ht="18" customHeight="1" x14ac:dyDescent="0.25">
      <c r="B18" s="68">
        <v>3</v>
      </c>
      <c r="C18" s="72" t="s">
        <v>29</v>
      </c>
      <c r="D18" s="280"/>
      <c r="E18" s="281"/>
      <c r="F18" s="282"/>
      <c r="G18" s="61">
        <v>8</v>
      </c>
      <c r="H18" s="116" t="s">
        <v>35</v>
      </c>
      <c r="I18" s="129"/>
      <c r="J18" s="279"/>
    </row>
    <row r="19" spans="2:10" ht="18" customHeight="1" x14ac:dyDescent="0.25">
      <c r="B19" s="68">
        <v>4</v>
      </c>
      <c r="C19" s="73"/>
      <c r="D19" s="280"/>
      <c r="E19" s="281"/>
      <c r="F19" s="282"/>
      <c r="G19" s="61">
        <v>9</v>
      </c>
      <c r="H19" s="125"/>
      <c r="I19" s="129"/>
      <c r="J19" s="283"/>
    </row>
    <row r="20" spans="2:10" ht="18" customHeight="1" thickBot="1" x14ac:dyDescent="0.3">
      <c r="B20" s="68">
        <v>5</v>
      </c>
      <c r="C20" s="74" t="s">
        <v>30</v>
      </c>
      <c r="D20" s="284"/>
      <c r="E20" s="285"/>
      <c r="F20" s="286"/>
      <c r="G20" s="61">
        <v>10</v>
      </c>
      <c r="H20" s="116" t="s">
        <v>30</v>
      </c>
      <c r="I20" s="131"/>
      <c r="J20" s="287"/>
    </row>
    <row r="21" spans="2:10" ht="18" customHeight="1" thickTop="1" x14ac:dyDescent="0.25">
      <c r="B21" s="65" t="s">
        <v>41</v>
      </c>
      <c r="C21" s="69" t="s">
        <v>7</v>
      </c>
      <c r="D21" s="288"/>
      <c r="E21" s="289"/>
      <c r="F21" s="290"/>
      <c r="G21" s="65" t="s">
        <v>47</v>
      </c>
      <c r="H21" s="62" t="s">
        <v>7</v>
      </c>
      <c r="I21" s="29"/>
      <c r="J21" s="291"/>
    </row>
    <row r="22" spans="2:10" ht="18" customHeight="1" x14ac:dyDescent="0.25">
      <c r="B22" s="60">
        <v>11</v>
      </c>
      <c r="C22" s="63" t="s">
        <v>42</v>
      </c>
      <c r="D22" s="292"/>
      <c r="E22" s="293"/>
      <c r="F22" s="278"/>
      <c r="G22" s="60">
        <v>16</v>
      </c>
      <c r="H22" s="115" t="s">
        <v>48</v>
      </c>
      <c r="I22" s="129"/>
      <c r="J22" s="275"/>
    </row>
    <row r="23" spans="2:10" ht="18" customHeight="1" x14ac:dyDescent="0.25">
      <c r="B23" s="61">
        <v>12</v>
      </c>
      <c r="C23" s="64" t="s">
        <v>43</v>
      </c>
      <c r="D23" s="294"/>
      <c r="E23" s="293"/>
      <c r="F23" s="282"/>
      <c r="G23" s="61">
        <v>17</v>
      </c>
      <c r="H23" s="116" t="s">
        <v>49</v>
      </c>
      <c r="I23" s="129"/>
      <c r="J23" s="279"/>
    </row>
    <row r="24" spans="2:10" ht="18" customHeight="1" x14ac:dyDescent="0.25">
      <c r="B24" s="61">
        <v>13</v>
      </c>
      <c r="C24" s="64" t="s">
        <v>44</v>
      </c>
      <c r="D24" s="294"/>
      <c r="E24" s="293"/>
      <c r="F24" s="282"/>
      <c r="G24" s="61">
        <v>18</v>
      </c>
      <c r="H24" s="116" t="s">
        <v>50</v>
      </c>
      <c r="I24" s="129"/>
      <c r="J24" s="279"/>
    </row>
    <row r="25" spans="2:10" ht="18" customHeight="1" x14ac:dyDescent="0.25">
      <c r="B25" s="61">
        <v>14</v>
      </c>
      <c r="C25" s="20"/>
      <c r="D25" s="294"/>
      <c r="E25" s="293"/>
      <c r="F25" s="295"/>
      <c r="G25" s="61">
        <v>19</v>
      </c>
      <c r="H25" s="125"/>
      <c r="I25" s="129"/>
      <c r="J25" s="279"/>
    </row>
    <row r="26" spans="2:10" ht="18" customHeight="1" thickBot="1" x14ac:dyDescent="0.3">
      <c r="B26" s="61">
        <v>15</v>
      </c>
      <c r="C26" s="64"/>
      <c r="D26" s="294"/>
      <c r="E26" s="294"/>
      <c r="F26" s="296"/>
      <c r="G26" s="61">
        <v>20</v>
      </c>
      <c r="H26" s="116" t="s">
        <v>30</v>
      </c>
      <c r="I26" s="131"/>
      <c r="J26" s="287"/>
    </row>
    <row r="27" spans="2:10" ht="18" customHeight="1" thickTop="1" x14ac:dyDescent="0.25">
      <c r="B27" s="101"/>
      <c r="C27" s="143" t="s">
        <v>56</v>
      </c>
      <c r="D27" s="136"/>
      <c r="E27" s="102"/>
      <c r="F27" s="30"/>
      <c r="G27" s="109" t="s">
        <v>36</v>
      </c>
      <c r="H27" s="104" t="s">
        <v>37</v>
      </c>
      <c r="I27" s="29"/>
      <c r="J27" s="297"/>
    </row>
    <row r="28" spans="2:10" ht="18" customHeight="1" x14ac:dyDescent="0.25">
      <c r="B28" s="26"/>
      <c r="C28" s="134"/>
      <c r="D28" s="137"/>
      <c r="E28" s="22"/>
      <c r="F28" s="11"/>
      <c r="G28" s="110">
        <v>21</v>
      </c>
      <c r="H28" s="114" t="s">
        <v>38</v>
      </c>
      <c r="I28" s="122"/>
      <c r="J28" s="298"/>
    </row>
    <row r="29" spans="2:10" ht="18" customHeight="1" x14ac:dyDescent="0.25">
      <c r="B29" s="83"/>
      <c r="C29" s="135"/>
      <c r="D29" s="138"/>
      <c r="E29" s="22"/>
      <c r="F29" s="11"/>
      <c r="G29" s="60">
        <v>22</v>
      </c>
      <c r="H29" s="115" t="s">
        <v>39</v>
      </c>
      <c r="I29" s="299"/>
      <c r="J29" s="300"/>
    </row>
    <row r="30" spans="2:10" ht="18" customHeight="1" x14ac:dyDescent="0.25">
      <c r="B30" s="23"/>
      <c r="C30" s="125"/>
      <c r="D30" s="129"/>
      <c r="E30" s="22"/>
      <c r="F30" s="11"/>
      <c r="G30" s="61">
        <v>23</v>
      </c>
      <c r="H30" s="116" t="s">
        <v>39</v>
      </c>
      <c r="I30" s="301"/>
      <c r="J30" s="302"/>
    </row>
    <row r="31" spans="2:10" ht="18" customHeight="1" x14ac:dyDescent="0.25">
      <c r="B31" s="24"/>
      <c r="C31" s="139"/>
      <c r="D31" s="140"/>
      <c r="E31" s="22"/>
      <c r="F31" s="11"/>
      <c r="G31" s="61">
        <v>24</v>
      </c>
      <c r="H31" s="116" t="s">
        <v>30</v>
      </c>
      <c r="I31" s="28"/>
      <c r="J31" s="303"/>
    </row>
    <row r="32" spans="2:10" ht="18" customHeight="1" thickBot="1" x14ac:dyDescent="0.3">
      <c r="B32" s="48"/>
      <c r="C32" s="117"/>
      <c r="D32" s="124"/>
      <c r="E32" s="84"/>
      <c r="F32" s="85"/>
      <c r="G32" s="175" t="s">
        <v>40</v>
      </c>
      <c r="H32" s="176"/>
      <c r="I32" s="177"/>
      <c r="J32" s="304"/>
    </row>
    <row r="33" spans="2:10" ht="18" customHeight="1" thickTop="1" x14ac:dyDescent="0.25">
      <c r="B33" s="101"/>
      <c r="C33" s="102"/>
      <c r="D33" s="141" t="s">
        <v>54</v>
      </c>
      <c r="E33" s="15"/>
      <c r="F33" s="15"/>
      <c r="G33" s="14"/>
      <c r="H33" s="141" t="s">
        <v>55</v>
      </c>
      <c r="I33" s="30"/>
      <c r="J33" s="34"/>
    </row>
    <row r="34" spans="2:10" ht="18" customHeight="1" x14ac:dyDescent="0.25">
      <c r="B34" s="25"/>
      <c r="C34" s="21"/>
      <c r="D34" s="14"/>
      <c r="E34" s="14"/>
      <c r="F34" s="14"/>
      <c r="G34" s="14"/>
      <c r="H34" s="14"/>
      <c r="I34" s="30"/>
      <c r="J34" s="34"/>
    </row>
    <row r="35" spans="2:10" ht="18" customHeight="1" x14ac:dyDescent="0.25">
      <c r="B35" s="26"/>
      <c r="C35" s="22"/>
      <c r="D35" s="3"/>
      <c r="E35" s="3"/>
      <c r="F35" s="3"/>
      <c r="G35" s="3"/>
      <c r="H35" s="3"/>
      <c r="I35" s="11"/>
      <c r="J35" s="35"/>
    </row>
    <row r="36" spans="2:10" ht="18" customHeight="1" x14ac:dyDescent="0.25">
      <c r="B36" s="26"/>
      <c r="C36" s="22"/>
      <c r="D36" s="3"/>
      <c r="E36" s="3"/>
      <c r="F36" s="3"/>
      <c r="G36" s="3"/>
      <c r="H36" s="3"/>
      <c r="I36" s="11"/>
      <c r="J36" s="35"/>
    </row>
    <row r="37" spans="2:10" ht="18" customHeight="1" x14ac:dyDescent="0.25">
      <c r="B37" s="26"/>
      <c r="C37" s="22"/>
      <c r="D37" s="3"/>
      <c r="E37" s="3"/>
      <c r="F37" s="3"/>
      <c r="G37" s="3"/>
      <c r="H37" s="3"/>
      <c r="I37" s="11"/>
      <c r="J37" s="35"/>
    </row>
    <row r="38" spans="2:10" ht="18" customHeight="1" x14ac:dyDescent="0.25">
      <c r="B38" s="26"/>
      <c r="C38" s="22"/>
      <c r="D38" s="3"/>
      <c r="E38" s="3"/>
      <c r="F38" s="3"/>
      <c r="G38" s="3"/>
      <c r="H38" s="3"/>
      <c r="I38" s="11"/>
      <c r="J38" s="35"/>
    </row>
    <row r="39" spans="2:10" ht="18" customHeight="1" x14ac:dyDescent="0.25">
      <c r="B39" s="26"/>
      <c r="C39" s="22"/>
      <c r="D39" s="3"/>
      <c r="E39" s="3"/>
      <c r="F39" s="3"/>
      <c r="G39" s="3"/>
      <c r="H39" s="3"/>
      <c r="I39" s="11"/>
      <c r="J39" s="35"/>
    </row>
    <row r="40" spans="2:10" ht="18" customHeight="1" thickBot="1" x14ac:dyDescent="0.3">
      <c r="B40" s="83"/>
      <c r="C40" s="84"/>
      <c r="D40" s="12"/>
      <c r="E40" s="12"/>
      <c r="F40" s="12"/>
      <c r="G40" s="12"/>
      <c r="H40" s="12"/>
      <c r="I40" s="85"/>
      <c r="J40" s="86"/>
    </row>
    <row r="41" spans="2:10" ht="18" customHeight="1" thickTop="1" x14ac:dyDescent="0.25"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A2" sqref="A2"/>
    </sheetView>
  </sheetViews>
  <sheetFormatPr defaultRowHeight="15" x14ac:dyDescent="0.25"/>
  <cols>
    <col min="1" max="1" width="53.7109375" customWidth="1"/>
    <col min="2" max="3" width="15.7109375" customWidth="1"/>
    <col min="4" max="4" width="8.7109375" customWidth="1"/>
    <col min="5" max="6" width="9.7109375" customWidth="1"/>
    <col min="7" max="7" width="15.5703125" customWidth="1"/>
  </cols>
  <sheetData>
    <row r="1" spans="1:7" x14ac:dyDescent="0.25">
      <c r="A1" s="3"/>
      <c r="B1" s="3"/>
      <c r="C1" s="3"/>
      <c r="D1" s="3"/>
      <c r="E1" s="11"/>
      <c r="F1" s="117"/>
      <c r="G1" s="117"/>
    </row>
    <row r="2" spans="1:7" x14ac:dyDescent="0.25">
      <c r="A2" s="4" t="s">
        <v>619</v>
      </c>
      <c r="B2" s="3"/>
      <c r="C2" s="3"/>
      <c r="D2" s="3"/>
      <c r="E2" s="11"/>
      <c r="F2" s="305"/>
      <c r="G2" s="305"/>
    </row>
    <row r="3" spans="1:7" x14ac:dyDescent="0.25">
      <c r="A3" s="3"/>
      <c r="B3" s="3"/>
      <c r="C3" s="3"/>
      <c r="D3" s="3"/>
      <c r="E3" s="11"/>
      <c r="F3" s="306"/>
      <c r="G3" s="306"/>
    </row>
    <row r="4" spans="1:7" x14ac:dyDescent="0.25">
      <c r="A4" s="5" t="s">
        <v>355</v>
      </c>
      <c r="B4" s="3"/>
      <c r="C4" s="3"/>
      <c r="D4" s="3"/>
      <c r="E4" s="11"/>
      <c r="F4" s="307"/>
      <c r="G4" s="307"/>
    </row>
    <row r="5" spans="1:7" x14ac:dyDescent="0.25">
      <c r="A5" s="3"/>
      <c r="B5" s="3"/>
      <c r="C5" s="3"/>
      <c r="D5" s="3"/>
      <c r="E5" s="3"/>
      <c r="F5" s="14"/>
      <c r="G5" s="14"/>
    </row>
    <row r="6" spans="1:7" x14ac:dyDescent="0.25">
      <c r="A6" s="308" t="s">
        <v>5</v>
      </c>
      <c r="B6" s="308" t="s">
        <v>6</v>
      </c>
      <c r="C6" s="308" t="s">
        <v>7</v>
      </c>
      <c r="D6" s="308" t="s">
        <v>8</v>
      </c>
      <c r="E6" s="308" t="s">
        <v>9</v>
      </c>
      <c r="F6" s="308" t="s">
        <v>10</v>
      </c>
      <c r="G6" s="308" t="s">
        <v>11</v>
      </c>
    </row>
    <row r="7" spans="1:7" x14ac:dyDescent="0.25">
      <c r="A7" s="309" t="s">
        <v>620</v>
      </c>
      <c r="B7" s="310"/>
      <c r="C7" s="310"/>
      <c r="D7" s="310"/>
      <c r="E7" s="310"/>
      <c r="F7" s="310"/>
      <c r="G7" s="310"/>
    </row>
    <row r="8" spans="1:7" x14ac:dyDescent="0.25">
      <c r="A8" s="311" t="s">
        <v>621</v>
      </c>
      <c r="B8" s="310"/>
      <c r="C8" s="310"/>
      <c r="D8" s="310"/>
      <c r="E8" s="310"/>
      <c r="F8" s="310"/>
      <c r="G8" s="310"/>
    </row>
    <row r="9" spans="1:7" x14ac:dyDescent="0.25">
      <c r="A9" s="311" t="s">
        <v>622</v>
      </c>
      <c r="B9" s="310"/>
      <c r="C9" s="310"/>
      <c r="D9" s="310"/>
      <c r="E9" s="310"/>
      <c r="F9" s="310"/>
      <c r="G9" s="310"/>
    </row>
    <row r="10" spans="1:7" x14ac:dyDescent="0.25">
      <c r="A10" s="311" t="s">
        <v>623</v>
      </c>
      <c r="B10" s="310"/>
      <c r="C10" s="310"/>
      <c r="D10" s="310"/>
      <c r="E10" s="310"/>
      <c r="F10" s="310"/>
      <c r="G10" s="310"/>
    </row>
    <row r="11" spans="1:7" x14ac:dyDescent="0.25">
      <c r="A11" s="311" t="s">
        <v>624</v>
      </c>
      <c r="B11" s="310"/>
      <c r="C11" s="310"/>
      <c r="D11" s="310"/>
      <c r="E11" s="310"/>
      <c r="F11" s="310"/>
      <c r="G11" s="310"/>
    </row>
    <row r="12" spans="1:7" x14ac:dyDescent="0.25">
      <c r="A12" s="309" t="s">
        <v>625</v>
      </c>
      <c r="B12" s="310"/>
      <c r="C12" s="310"/>
      <c r="D12" s="310"/>
      <c r="E12" s="310"/>
      <c r="F12" s="310"/>
      <c r="G12" s="310"/>
    </row>
    <row r="13" spans="1:7" x14ac:dyDescent="0.25">
      <c r="A13" s="311" t="s">
        <v>621</v>
      </c>
      <c r="B13" s="310"/>
      <c r="C13" s="310"/>
      <c r="D13" s="310"/>
      <c r="E13" s="310"/>
      <c r="F13" s="310"/>
      <c r="G13" s="310"/>
    </row>
    <row r="14" spans="1:7" x14ac:dyDescent="0.25">
      <c r="A14" s="311" t="s">
        <v>622</v>
      </c>
      <c r="B14" s="310"/>
      <c r="C14" s="310"/>
      <c r="D14" s="310"/>
      <c r="E14" s="310"/>
      <c r="F14" s="310"/>
      <c r="G14" s="310"/>
    </row>
    <row r="15" spans="1:7" x14ac:dyDescent="0.25">
      <c r="A15" s="309" t="s">
        <v>311</v>
      </c>
      <c r="B15" s="310"/>
      <c r="C15" s="310"/>
      <c r="D15" s="310"/>
      <c r="E15" s="310"/>
      <c r="F15" s="310"/>
      <c r="G15" s="310"/>
    </row>
    <row r="16" spans="1:7" x14ac:dyDescent="0.25">
      <c r="A16" s="309" t="s">
        <v>33</v>
      </c>
      <c r="B16" s="310"/>
      <c r="C16" s="310"/>
      <c r="D16" s="310"/>
      <c r="E16" s="310"/>
      <c r="F16" s="310"/>
      <c r="G16" s="310"/>
    </row>
    <row r="17" spans="1:7" x14ac:dyDescent="0.25">
      <c r="A17" s="171" t="s">
        <v>150</v>
      </c>
      <c r="B17" s="312"/>
      <c r="C17" s="312"/>
      <c r="D17" s="312"/>
      <c r="E17" s="312"/>
      <c r="F17" s="312"/>
      <c r="G17" s="312"/>
    </row>
    <row r="18" spans="1:7" x14ac:dyDescent="0.25">
      <c r="A18" s="171" t="s">
        <v>151</v>
      </c>
      <c r="B18" s="312"/>
      <c r="C18" s="312"/>
      <c r="D18" s="312"/>
      <c r="E18" s="312"/>
      <c r="F18" s="312"/>
      <c r="G18" s="312"/>
    </row>
    <row r="19" spans="1:7" x14ac:dyDescent="0.25">
      <c r="A19" s="5" t="s">
        <v>151</v>
      </c>
      <c r="B19" s="313"/>
      <c r="C19" s="313"/>
      <c r="D19" s="313"/>
      <c r="E19" s="313"/>
      <c r="F19" s="313"/>
      <c r="G19" s="313"/>
    </row>
    <row r="20" spans="1:7" x14ac:dyDescent="0.25">
      <c r="A20" s="5" t="s">
        <v>152</v>
      </c>
      <c r="B20" s="313"/>
      <c r="C20" s="313"/>
      <c r="D20" s="313"/>
      <c r="E20" s="313"/>
      <c r="F20" s="313"/>
      <c r="G20" s="313"/>
    </row>
    <row r="21" spans="1:7" x14ac:dyDescent="0.25">
      <c r="A21" s="10"/>
      <c r="B21" s="314"/>
      <c r="C21" s="314"/>
      <c r="D21" s="314"/>
      <c r="E21" s="314"/>
      <c r="F21" s="314"/>
      <c r="G21" s="314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2"/>
  <sheetViews>
    <sheetView workbookViewId="0">
      <pane ySplit="6" topLeftCell="A394" activePane="bottomLeft" state="frozen"/>
      <selection pane="bottomLeft"/>
    </sheetView>
  </sheetViews>
  <sheetFormatPr defaultRowHeight="15" x14ac:dyDescent="0.25"/>
  <cols>
    <col min="1" max="1" width="4.7109375" customWidth="1"/>
    <col min="2" max="2" width="0" hidden="1" customWidth="1"/>
    <col min="3" max="3" width="55.7109375" customWidth="1"/>
    <col min="4" max="4" width="5.7109375" customWidth="1"/>
    <col min="5" max="5" width="9.7109375" customWidth="1"/>
    <col min="6" max="6" width="9.7109375" hidden="1" customWidth="1"/>
    <col min="7" max="8" width="10.7109375" customWidth="1"/>
    <col min="9" max="21" width="0" hidden="1" customWidth="1"/>
  </cols>
  <sheetData>
    <row r="1" spans="1:21" x14ac:dyDescent="0.25">
      <c r="A1" s="5" t="s">
        <v>21</v>
      </c>
      <c r="B1" s="3"/>
      <c r="C1" s="3"/>
      <c r="D1" s="5" t="s">
        <v>18</v>
      </c>
      <c r="E1" s="3"/>
      <c r="F1" s="3"/>
      <c r="G1" s="3"/>
      <c r="H1" s="3"/>
      <c r="I1" s="3"/>
      <c r="J1" s="3"/>
      <c r="K1" s="3"/>
      <c r="L1" s="3"/>
      <c r="M1" s="3"/>
      <c r="N1" s="3"/>
      <c r="R1">
        <v>30.126000000000001</v>
      </c>
    </row>
    <row r="2" spans="1:21" x14ac:dyDescent="0.25">
      <c r="A2" s="5" t="s">
        <v>25</v>
      </c>
      <c r="B2" s="3"/>
      <c r="C2" s="3"/>
      <c r="D2" s="5" t="s">
        <v>16</v>
      </c>
      <c r="E2" s="3"/>
      <c r="F2" s="3"/>
      <c r="G2" s="3"/>
      <c r="H2" s="3"/>
      <c r="I2" s="3"/>
      <c r="J2" s="3"/>
      <c r="K2" s="3"/>
      <c r="L2" s="3"/>
      <c r="M2" s="3"/>
      <c r="N2" s="3"/>
    </row>
    <row r="3" spans="1:21" x14ac:dyDescent="0.25">
      <c r="A3" s="5" t="s">
        <v>24</v>
      </c>
      <c r="B3" s="3"/>
      <c r="C3" s="3"/>
      <c r="D3" s="5" t="s">
        <v>628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21" x14ac:dyDescent="0.25">
      <c r="A4" s="5" t="s">
        <v>355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1" x14ac:dyDescent="0.25">
      <c r="A5" s="13" t="s">
        <v>154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21" ht="15.75" x14ac:dyDescent="0.25">
      <c r="A6" s="162" t="s">
        <v>79</v>
      </c>
      <c r="B6" s="162" t="s">
        <v>80</v>
      </c>
      <c r="C6" s="162" t="s">
        <v>81</v>
      </c>
      <c r="D6" s="162" t="s">
        <v>82</v>
      </c>
      <c r="E6" s="162" t="s">
        <v>83</v>
      </c>
      <c r="F6" s="162" t="s">
        <v>51</v>
      </c>
      <c r="G6" s="162" t="s">
        <v>155</v>
      </c>
      <c r="H6" s="162" t="s">
        <v>84</v>
      </c>
      <c r="I6" s="162"/>
      <c r="J6" s="162"/>
      <c r="K6" s="162"/>
      <c r="L6" s="162"/>
      <c r="M6" s="162"/>
      <c r="N6" s="162"/>
      <c r="O6" s="161"/>
      <c r="P6" s="161"/>
      <c r="Q6" s="161"/>
      <c r="R6" s="161"/>
      <c r="S6" s="161"/>
      <c r="T6" s="161"/>
      <c r="U6" s="161"/>
    </row>
    <row r="7" spans="1:21" ht="24.95" customHeight="1" x14ac:dyDescent="0.25">
      <c r="A7" s="315"/>
      <c r="B7" s="315"/>
      <c r="C7" s="316" t="s">
        <v>297</v>
      </c>
      <c r="D7" s="315"/>
      <c r="E7" s="317"/>
      <c r="F7" s="317"/>
      <c r="G7" s="317"/>
      <c r="H7" s="317"/>
      <c r="I7" s="150"/>
      <c r="J7" s="150"/>
      <c r="K7" s="150"/>
      <c r="L7" s="150"/>
      <c r="M7" s="150"/>
      <c r="N7" s="150"/>
      <c r="O7" s="153"/>
      <c r="P7" s="153"/>
      <c r="Q7" s="153"/>
      <c r="R7" s="153"/>
      <c r="S7" s="153"/>
      <c r="T7" s="153"/>
      <c r="U7" s="153"/>
    </row>
    <row r="8" spans="1:21" ht="24.95" customHeight="1" x14ac:dyDescent="0.25">
      <c r="A8" s="156"/>
      <c r="B8" s="156"/>
      <c r="C8" s="241" t="s">
        <v>156</v>
      </c>
      <c r="D8" s="242"/>
      <c r="E8" s="243"/>
      <c r="F8" s="157"/>
      <c r="G8" s="157"/>
      <c r="H8" s="157"/>
      <c r="I8" s="156"/>
      <c r="J8" s="156"/>
      <c r="K8" s="156"/>
      <c r="L8" s="156"/>
      <c r="M8" s="156"/>
      <c r="N8" s="156"/>
      <c r="O8" s="153"/>
      <c r="P8" s="153"/>
      <c r="Q8" s="153"/>
      <c r="R8" s="153"/>
      <c r="S8" s="153"/>
      <c r="T8" s="153"/>
      <c r="U8" s="153"/>
    </row>
    <row r="9" spans="1:21" ht="24.95" customHeight="1" x14ac:dyDescent="0.25">
      <c r="A9" s="165">
        <v>1</v>
      </c>
      <c r="B9" s="163"/>
      <c r="C9" s="220" t="s">
        <v>157</v>
      </c>
      <c r="D9" s="220" t="s">
        <v>99</v>
      </c>
      <c r="E9" s="244">
        <v>10.5</v>
      </c>
      <c r="F9" s="164"/>
      <c r="G9" s="164"/>
      <c r="H9" s="164"/>
      <c r="I9" s="163">
        <f t="shared" ref="I9:I24" si="0">ROUND(E9*(M9),10)</f>
        <v>0</v>
      </c>
      <c r="J9" s="1">
        <f t="shared" ref="J9:J24" si="1">ROUND(E9*(N9),10)</f>
        <v>0</v>
      </c>
      <c r="K9" s="1"/>
      <c r="L9" s="1">
        <f t="shared" ref="L9:L24" si="2">ROUND(E9*(F9+G9),10)</f>
        <v>0</v>
      </c>
      <c r="M9" s="1">
        <v>0</v>
      </c>
      <c r="N9" s="1"/>
      <c r="S9">
        <v>0</v>
      </c>
      <c r="U9">
        <v>0</v>
      </c>
    </row>
    <row r="10" spans="1:21" ht="24.95" customHeight="1" x14ac:dyDescent="0.25">
      <c r="A10" s="165">
        <v>2</v>
      </c>
      <c r="B10" s="163"/>
      <c r="C10" s="220" t="s">
        <v>158</v>
      </c>
      <c r="D10" s="220" t="s">
        <v>92</v>
      </c>
      <c r="E10" s="244">
        <v>5.01</v>
      </c>
      <c r="F10" s="164"/>
      <c r="G10" s="164"/>
      <c r="H10" s="164"/>
      <c r="I10" s="163">
        <f t="shared" si="0"/>
        <v>0</v>
      </c>
      <c r="J10" s="1">
        <f t="shared" si="1"/>
        <v>0</v>
      </c>
      <c r="K10" s="1"/>
      <c r="L10" s="1">
        <f t="shared" si="2"/>
        <v>0</v>
      </c>
      <c r="M10" s="1">
        <v>0</v>
      </c>
      <c r="N10" s="1"/>
      <c r="S10">
        <v>0</v>
      </c>
      <c r="U10">
        <v>0</v>
      </c>
    </row>
    <row r="11" spans="1:21" ht="24.95" customHeight="1" x14ac:dyDescent="0.25">
      <c r="A11" s="165">
        <v>3</v>
      </c>
      <c r="B11" s="163"/>
      <c r="C11" s="220" t="s">
        <v>159</v>
      </c>
      <c r="D11" s="220" t="s">
        <v>92</v>
      </c>
      <c r="E11" s="244">
        <v>2.8610000000000002</v>
      </c>
      <c r="F11" s="164"/>
      <c r="G11" s="164"/>
      <c r="H11" s="164"/>
      <c r="I11" s="163">
        <f t="shared" si="0"/>
        <v>0</v>
      </c>
      <c r="J11" s="1">
        <f t="shared" si="1"/>
        <v>0</v>
      </c>
      <c r="K11" s="1"/>
      <c r="L11" s="1">
        <f t="shared" si="2"/>
        <v>0</v>
      </c>
      <c r="M11" s="1">
        <v>0</v>
      </c>
      <c r="N11" s="1"/>
      <c r="S11">
        <v>0</v>
      </c>
      <c r="U11">
        <v>0</v>
      </c>
    </row>
    <row r="12" spans="1:21" ht="24.95" customHeight="1" x14ac:dyDescent="0.25">
      <c r="A12" s="165">
        <v>4</v>
      </c>
      <c r="B12" s="163"/>
      <c r="C12" s="220" t="s">
        <v>160</v>
      </c>
      <c r="D12" s="220" t="s">
        <v>161</v>
      </c>
      <c r="E12" s="244">
        <v>2.8610000000000002</v>
      </c>
      <c r="F12" s="164"/>
      <c r="G12" s="164"/>
      <c r="H12" s="164"/>
      <c r="I12" s="163">
        <f t="shared" si="0"/>
        <v>0</v>
      </c>
      <c r="J12" s="1">
        <f t="shared" si="1"/>
        <v>0</v>
      </c>
      <c r="K12" s="1"/>
      <c r="L12" s="1">
        <f t="shared" si="2"/>
        <v>0</v>
      </c>
      <c r="M12" s="1">
        <v>0</v>
      </c>
      <c r="N12" s="1"/>
      <c r="S12">
        <v>0</v>
      </c>
      <c r="U12">
        <v>0</v>
      </c>
    </row>
    <row r="13" spans="1:21" ht="24.95" customHeight="1" x14ac:dyDescent="0.25">
      <c r="A13" s="165">
        <v>5</v>
      </c>
      <c r="B13" s="163"/>
      <c r="C13" s="220" t="s">
        <v>162</v>
      </c>
      <c r="D13" s="220" t="s">
        <v>92</v>
      </c>
      <c r="E13" s="244">
        <v>2.8610000000000002</v>
      </c>
      <c r="F13" s="164"/>
      <c r="G13" s="164"/>
      <c r="H13" s="164"/>
      <c r="I13" s="163">
        <f t="shared" si="0"/>
        <v>0</v>
      </c>
      <c r="J13" s="1">
        <f t="shared" si="1"/>
        <v>0</v>
      </c>
      <c r="K13" s="1"/>
      <c r="L13" s="1">
        <f t="shared" si="2"/>
        <v>0</v>
      </c>
      <c r="M13" s="1">
        <v>0</v>
      </c>
      <c r="N13" s="1"/>
      <c r="S13">
        <v>0</v>
      </c>
      <c r="U13">
        <v>0</v>
      </c>
    </row>
    <row r="14" spans="1:21" ht="24.95" customHeight="1" x14ac:dyDescent="0.25">
      <c r="A14" s="165">
        <v>6</v>
      </c>
      <c r="B14" s="163"/>
      <c r="C14" s="220" t="s">
        <v>163</v>
      </c>
      <c r="D14" s="220" t="s">
        <v>92</v>
      </c>
      <c r="E14" s="244">
        <v>2.8610000000000002</v>
      </c>
      <c r="F14" s="164"/>
      <c r="G14" s="164"/>
      <c r="H14" s="164"/>
      <c r="I14" s="163">
        <f t="shared" si="0"/>
        <v>0</v>
      </c>
      <c r="J14" s="1">
        <f t="shared" si="1"/>
        <v>0</v>
      </c>
      <c r="K14" s="1"/>
      <c r="L14" s="1">
        <f t="shared" si="2"/>
        <v>0</v>
      </c>
      <c r="M14" s="1">
        <v>0</v>
      </c>
      <c r="N14" s="1"/>
      <c r="S14">
        <v>0</v>
      </c>
      <c r="U14">
        <v>0</v>
      </c>
    </row>
    <row r="15" spans="1:21" ht="24.95" customHeight="1" x14ac:dyDescent="0.25">
      <c r="A15" s="165">
        <v>7</v>
      </c>
      <c r="B15" s="163"/>
      <c r="C15" s="220" t="s">
        <v>164</v>
      </c>
      <c r="D15" s="220" t="s">
        <v>99</v>
      </c>
      <c r="E15" s="244">
        <v>6.4180000000000001</v>
      </c>
      <c r="F15" s="164"/>
      <c r="G15" s="164"/>
      <c r="H15" s="164"/>
      <c r="I15" s="163">
        <f t="shared" si="0"/>
        <v>0</v>
      </c>
      <c r="J15" s="1">
        <f t="shared" si="1"/>
        <v>0</v>
      </c>
      <c r="K15" s="1"/>
      <c r="L15" s="1">
        <f t="shared" si="2"/>
        <v>0</v>
      </c>
      <c r="M15" s="1">
        <v>0</v>
      </c>
      <c r="N15" s="1"/>
      <c r="S15">
        <v>0</v>
      </c>
      <c r="U15">
        <v>0</v>
      </c>
    </row>
    <row r="16" spans="1:21" ht="24.95" customHeight="1" x14ac:dyDescent="0.25">
      <c r="A16" s="165">
        <v>8</v>
      </c>
      <c r="B16" s="163"/>
      <c r="C16" s="220" t="s">
        <v>165</v>
      </c>
      <c r="D16" s="220" t="s">
        <v>99</v>
      </c>
      <c r="E16" s="244">
        <v>21</v>
      </c>
      <c r="F16" s="164"/>
      <c r="G16" s="164"/>
      <c r="H16" s="164"/>
      <c r="I16" s="163">
        <f t="shared" si="0"/>
        <v>0</v>
      </c>
      <c r="J16" s="1">
        <f t="shared" si="1"/>
        <v>0</v>
      </c>
      <c r="K16" s="1"/>
      <c r="L16" s="1">
        <f t="shared" si="2"/>
        <v>0</v>
      </c>
      <c r="M16" s="1">
        <v>0</v>
      </c>
      <c r="N16" s="1"/>
      <c r="S16">
        <v>0</v>
      </c>
      <c r="U16">
        <v>0</v>
      </c>
    </row>
    <row r="17" spans="1:21" ht="24.95" customHeight="1" x14ac:dyDescent="0.25">
      <c r="A17" s="165">
        <v>9</v>
      </c>
      <c r="B17" s="163"/>
      <c r="C17" s="220" t="s">
        <v>166</v>
      </c>
      <c r="D17" s="220" t="s">
        <v>167</v>
      </c>
      <c r="E17" s="244">
        <v>110</v>
      </c>
      <c r="F17" s="164"/>
      <c r="G17" s="164"/>
      <c r="H17" s="164"/>
      <c r="I17" s="163">
        <f t="shared" si="0"/>
        <v>0</v>
      </c>
      <c r="J17" s="1">
        <f t="shared" si="1"/>
        <v>0</v>
      </c>
      <c r="K17" s="1"/>
      <c r="L17" s="1">
        <f t="shared" si="2"/>
        <v>0</v>
      </c>
      <c r="M17" s="1">
        <v>0</v>
      </c>
      <c r="N17" s="1"/>
      <c r="S17">
        <v>0</v>
      </c>
      <c r="U17">
        <v>0</v>
      </c>
    </row>
    <row r="18" spans="1:21" ht="24.95" customHeight="1" x14ac:dyDescent="0.25">
      <c r="A18" s="165">
        <v>10</v>
      </c>
      <c r="B18" s="163"/>
      <c r="C18" s="220" t="s">
        <v>168</v>
      </c>
      <c r="D18" s="220" t="s">
        <v>106</v>
      </c>
      <c r="E18" s="244">
        <v>1.9139999999999999</v>
      </c>
      <c r="F18" s="164"/>
      <c r="G18" s="164"/>
      <c r="H18" s="164"/>
      <c r="I18" s="163">
        <f t="shared" si="0"/>
        <v>0</v>
      </c>
      <c r="J18" s="1">
        <f t="shared" si="1"/>
        <v>0</v>
      </c>
      <c r="K18" s="1"/>
      <c r="L18" s="1">
        <f t="shared" si="2"/>
        <v>0</v>
      </c>
      <c r="M18" s="1">
        <v>0</v>
      </c>
      <c r="N18" s="1"/>
      <c r="S18">
        <v>0</v>
      </c>
      <c r="U18">
        <v>0</v>
      </c>
    </row>
    <row r="19" spans="1:21" ht="24.95" customHeight="1" x14ac:dyDescent="0.25">
      <c r="A19" s="165">
        <v>11</v>
      </c>
      <c r="B19" s="163"/>
      <c r="C19" s="220" t="s">
        <v>169</v>
      </c>
      <c r="D19" s="220" t="s">
        <v>92</v>
      </c>
      <c r="E19" s="244">
        <v>18.14</v>
      </c>
      <c r="F19" s="164"/>
      <c r="G19" s="164"/>
      <c r="H19" s="164"/>
      <c r="I19" s="163">
        <f t="shared" si="0"/>
        <v>0</v>
      </c>
      <c r="J19" s="1">
        <f t="shared" si="1"/>
        <v>0</v>
      </c>
      <c r="K19" s="1"/>
      <c r="L19" s="1">
        <f t="shared" si="2"/>
        <v>0</v>
      </c>
      <c r="M19" s="1">
        <v>0</v>
      </c>
      <c r="N19" s="1"/>
      <c r="S19">
        <v>0</v>
      </c>
      <c r="U19">
        <v>0</v>
      </c>
    </row>
    <row r="20" spans="1:21" ht="24.95" customHeight="1" x14ac:dyDescent="0.25">
      <c r="A20" s="165">
        <v>12</v>
      </c>
      <c r="B20" s="163"/>
      <c r="C20" s="220" t="s">
        <v>170</v>
      </c>
      <c r="D20" s="220" t="s">
        <v>92</v>
      </c>
      <c r="E20" s="244">
        <v>9.3049999999999997</v>
      </c>
      <c r="F20" s="164"/>
      <c r="G20" s="164"/>
      <c r="H20" s="164"/>
      <c r="I20" s="163">
        <f t="shared" si="0"/>
        <v>0</v>
      </c>
      <c r="J20" s="1">
        <f t="shared" si="1"/>
        <v>0</v>
      </c>
      <c r="K20" s="1"/>
      <c r="L20" s="1">
        <f t="shared" si="2"/>
        <v>0</v>
      </c>
      <c r="M20" s="1">
        <v>0</v>
      </c>
      <c r="N20" s="1"/>
      <c r="S20">
        <v>0</v>
      </c>
      <c r="U20">
        <v>0</v>
      </c>
    </row>
    <row r="21" spans="1:21" ht="24.95" customHeight="1" x14ac:dyDescent="0.25">
      <c r="A21" s="165">
        <v>13</v>
      </c>
      <c r="B21" s="163"/>
      <c r="C21" s="220" t="s">
        <v>171</v>
      </c>
      <c r="D21" s="220" t="s">
        <v>99</v>
      </c>
      <c r="E21" s="244">
        <v>10.5</v>
      </c>
      <c r="F21" s="164"/>
      <c r="G21" s="164"/>
      <c r="H21" s="164"/>
      <c r="I21" s="163">
        <f t="shared" si="0"/>
        <v>0</v>
      </c>
      <c r="J21" s="1">
        <f t="shared" si="1"/>
        <v>0</v>
      </c>
      <c r="K21" s="1"/>
      <c r="L21" s="1">
        <f t="shared" si="2"/>
        <v>0</v>
      </c>
      <c r="M21" s="1">
        <v>0</v>
      </c>
      <c r="N21" s="1"/>
      <c r="S21">
        <v>0</v>
      </c>
      <c r="U21">
        <v>0</v>
      </c>
    </row>
    <row r="22" spans="1:21" ht="24.95" customHeight="1" x14ac:dyDescent="0.25">
      <c r="A22" s="165">
        <v>14</v>
      </c>
      <c r="B22" s="163"/>
      <c r="C22" s="220" t="s">
        <v>172</v>
      </c>
      <c r="D22" s="220" t="s">
        <v>99</v>
      </c>
      <c r="E22" s="244">
        <v>10</v>
      </c>
      <c r="F22" s="164"/>
      <c r="G22" s="164"/>
      <c r="H22" s="164"/>
      <c r="I22" s="163">
        <f t="shared" si="0"/>
        <v>0</v>
      </c>
      <c r="J22" s="1">
        <f t="shared" si="1"/>
        <v>0</v>
      </c>
      <c r="K22" s="1"/>
      <c r="L22" s="1">
        <f t="shared" si="2"/>
        <v>0</v>
      </c>
      <c r="M22" s="1">
        <v>0</v>
      </c>
      <c r="N22" s="1"/>
      <c r="S22">
        <v>0</v>
      </c>
      <c r="U22">
        <v>0</v>
      </c>
    </row>
    <row r="23" spans="1:21" ht="24.95" customHeight="1" x14ac:dyDescent="0.25">
      <c r="A23" s="165">
        <v>15</v>
      </c>
      <c r="B23" s="163"/>
      <c r="C23" s="220" t="s">
        <v>173</v>
      </c>
      <c r="D23" s="220" t="s">
        <v>99</v>
      </c>
      <c r="E23" s="244">
        <v>10</v>
      </c>
      <c r="F23" s="164"/>
      <c r="G23" s="164"/>
      <c r="H23" s="164"/>
      <c r="I23" s="163">
        <f t="shared" si="0"/>
        <v>0</v>
      </c>
      <c r="J23" s="1">
        <f t="shared" si="1"/>
        <v>0</v>
      </c>
      <c r="K23" s="1"/>
      <c r="L23" s="1">
        <f t="shared" si="2"/>
        <v>0</v>
      </c>
      <c r="M23" s="1">
        <v>0</v>
      </c>
      <c r="N23" s="1"/>
      <c r="S23">
        <v>0</v>
      </c>
      <c r="U23">
        <v>0</v>
      </c>
    </row>
    <row r="24" spans="1:21" ht="24.95" customHeight="1" x14ac:dyDescent="0.25">
      <c r="A24" s="165">
        <v>16</v>
      </c>
      <c r="B24" s="163"/>
      <c r="C24" s="220" t="s">
        <v>174</v>
      </c>
      <c r="D24" s="220" t="s">
        <v>92</v>
      </c>
      <c r="E24" s="244">
        <v>8.1000000000000003E-2</v>
      </c>
      <c r="F24" s="164"/>
      <c r="G24" s="164"/>
      <c r="H24" s="164"/>
      <c r="I24" s="163">
        <f t="shared" si="0"/>
        <v>0</v>
      </c>
      <c r="J24" s="1">
        <f t="shared" si="1"/>
        <v>0</v>
      </c>
      <c r="K24" s="1"/>
      <c r="L24" s="1">
        <f t="shared" si="2"/>
        <v>0</v>
      </c>
      <c r="M24" s="1">
        <v>0</v>
      </c>
      <c r="N24" s="1"/>
      <c r="S24">
        <v>0</v>
      </c>
      <c r="U24">
        <v>0</v>
      </c>
    </row>
    <row r="25" spans="1:21" ht="24.95" customHeight="1" x14ac:dyDescent="0.25">
      <c r="A25" s="165">
        <v>17</v>
      </c>
      <c r="B25" s="156"/>
      <c r="C25" s="220" t="s">
        <v>356</v>
      </c>
      <c r="D25" s="220" t="s">
        <v>92</v>
      </c>
      <c r="E25" s="244">
        <v>0.63600000000000001</v>
      </c>
      <c r="F25" s="159"/>
      <c r="G25" s="159"/>
      <c r="H25" s="159"/>
      <c r="I25" s="156"/>
      <c r="J25" s="156"/>
      <c r="K25" s="156">
        <f>ROUND((SUM(K8:K24))/1,10)</f>
        <v>0</v>
      </c>
      <c r="L25" s="156">
        <f>ROUND((SUM(L8:L24))/1,10)</f>
        <v>0</v>
      </c>
      <c r="M25" s="156"/>
      <c r="N25" s="156"/>
      <c r="O25" s="153"/>
      <c r="P25" s="153"/>
      <c r="Q25" s="153"/>
      <c r="R25" s="153"/>
      <c r="S25" s="153"/>
      <c r="T25" s="153"/>
      <c r="U25" s="153"/>
    </row>
    <row r="26" spans="1:21" ht="24.95" customHeight="1" x14ac:dyDescent="0.25">
      <c r="A26" s="165">
        <v>18</v>
      </c>
      <c r="B26" s="156"/>
      <c r="C26" s="220" t="s">
        <v>175</v>
      </c>
      <c r="D26" s="220" t="s">
        <v>92</v>
      </c>
      <c r="E26" s="244">
        <v>0.63600000000000001</v>
      </c>
      <c r="F26" s="157"/>
      <c r="G26" s="157"/>
      <c r="H26" s="157"/>
      <c r="I26" s="156"/>
      <c r="J26" s="156"/>
      <c r="K26" s="156"/>
      <c r="L26" s="156"/>
      <c r="M26" s="156"/>
      <c r="N26" s="156"/>
      <c r="O26" s="153"/>
      <c r="P26" s="153"/>
      <c r="Q26" s="153"/>
      <c r="R26" s="153"/>
      <c r="S26" s="153"/>
      <c r="T26" s="153"/>
      <c r="U26" s="153"/>
    </row>
    <row r="27" spans="1:21" ht="24.95" customHeight="1" x14ac:dyDescent="0.25">
      <c r="A27" s="165">
        <v>19</v>
      </c>
      <c r="B27" s="156"/>
      <c r="C27" s="220" t="s">
        <v>176</v>
      </c>
      <c r="D27" s="220" t="s">
        <v>92</v>
      </c>
      <c r="E27" s="244">
        <v>8.4000000000000005E-2</v>
      </c>
      <c r="F27" s="159"/>
      <c r="G27" s="159"/>
      <c r="H27" s="159"/>
      <c r="I27" s="156"/>
      <c r="J27" s="156"/>
      <c r="K27" s="156">
        <f>ROUND((SUM(K26:K26))/1,10)</f>
        <v>0</v>
      </c>
      <c r="L27" s="156">
        <f>ROUND((SUM(L26:L26))/1,10)</f>
        <v>0</v>
      </c>
      <c r="M27" s="156"/>
      <c r="N27" s="156"/>
      <c r="O27" s="153"/>
      <c r="P27" s="153"/>
      <c r="Q27" s="153"/>
      <c r="R27" s="153"/>
      <c r="S27" s="153"/>
      <c r="T27" s="153"/>
      <c r="U27" s="153"/>
    </row>
    <row r="28" spans="1:21" ht="24.95" customHeight="1" x14ac:dyDescent="0.25">
      <c r="A28" s="165">
        <v>20</v>
      </c>
      <c r="B28" s="1"/>
      <c r="C28" s="220" t="s">
        <v>177</v>
      </c>
      <c r="D28" s="220" t="s">
        <v>106</v>
      </c>
      <c r="E28" s="244">
        <v>1.9E-2</v>
      </c>
      <c r="F28" s="149"/>
      <c r="G28" s="149"/>
      <c r="H28" s="149"/>
      <c r="I28" s="1"/>
      <c r="J28" s="1"/>
      <c r="K28" s="1"/>
      <c r="L28" s="1"/>
      <c r="M28" s="1"/>
      <c r="N28" s="1"/>
    </row>
    <row r="29" spans="1:21" ht="24.95" customHeight="1" x14ac:dyDescent="0.25">
      <c r="A29" s="165">
        <v>21</v>
      </c>
      <c r="B29" s="163"/>
      <c r="C29" s="220" t="s">
        <v>180</v>
      </c>
      <c r="D29" s="220" t="s">
        <v>89</v>
      </c>
      <c r="E29" s="244">
        <v>13.06</v>
      </c>
      <c r="F29" s="164"/>
      <c r="G29" s="164"/>
      <c r="H29" s="164"/>
      <c r="I29" s="163">
        <f>ROUND(E29*(M29),10)</f>
        <v>0</v>
      </c>
      <c r="J29" s="1">
        <f>ROUND(E29*(N29),10)</f>
        <v>0</v>
      </c>
      <c r="K29" s="1"/>
      <c r="L29" s="1">
        <f>ROUND(E29*(F29+G29),10)</f>
        <v>0</v>
      </c>
      <c r="M29" s="1">
        <v>0</v>
      </c>
      <c r="N29" s="1"/>
      <c r="S29">
        <v>0</v>
      </c>
      <c r="U29">
        <v>0</v>
      </c>
    </row>
    <row r="30" spans="1:21" ht="24.95" customHeight="1" x14ac:dyDescent="0.25">
      <c r="A30" s="165">
        <v>22</v>
      </c>
      <c r="B30" s="156"/>
      <c r="C30" s="220" t="s">
        <v>181</v>
      </c>
      <c r="D30" s="220" t="s">
        <v>99</v>
      </c>
      <c r="E30" s="244">
        <v>1054.8</v>
      </c>
      <c r="F30" s="159"/>
      <c r="G30" s="159"/>
      <c r="H30" s="159"/>
      <c r="I30" s="156"/>
      <c r="J30" s="156"/>
      <c r="K30" s="156">
        <f>ROUND((SUM(K29:K29))/1,10)</f>
        <v>0</v>
      </c>
      <c r="L30" s="156">
        <f>ROUND((SUM(L29:L29))/1,10)</f>
        <v>0</v>
      </c>
      <c r="M30" s="156"/>
      <c r="N30" s="156"/>
      <c r="O30" s="153"/>
      <c r="P30" s="153"/>
      <c r="Q30" s="153"/>
      <c r="R30" s="153"/>
      <c r="S30" s="153"/>
      <c r="T30" s="153"/>
      <c r="U30" s="153"/>
    </row>
    <row r="31" spans="1:21" ht="24.95" customHeight="1" x14ac:dyDescent="0.25">
      <c r="A31" s="165">
        <v>23</v>
      </c>
      <c r="B31" s="1"/>
      <c r="C31" s="220" t="s">
        <v>182</v>
      </c>
      <c r="D31" s="220" t="s">
        <v>167</v>
      </c>
      <c r="E31" s="244">
        <v>2505</v>
      </c>
      <c r="F31" s="149"/>
      <c r="G31" s="149"/>
      <c r="H31" s="149"/>
      <c r="I31" s="1"/>
      <c r="J31" s="1"/>
      <c r="K31" s="1"/>
      <c r="L31" s="1"/>
      <c r="M31" s="1"/>
      <c r="N31" s="1"/>
    </row>
    <row r="32" spans="1:21" ht="24.95" customHeight="1" x14ac:dyDescent="0.25">
      <c r="A32" s="165">
        <v>24</v>
      </c>
      <c r="B32" s="156"/>
      <c r="C32" s="220" t="s">
        <v>183</v>
      </c>
      <c r="D32" s="220" t="s">
        <v>92</v>
      </c>
      <c r="E32" s="244">
        <v>74.72</v>
      </c>
      <c r="F32" s="157"/>
      <c r="G32" s="157"/>
      <c r="H32" s="157"/>
      <c r="I32" s="156"/>
      <c r="J32" s="156"/>
      <c r="K32" s="156"/>
      <c r="L32" s="156"/>
      <c r="M32" s="156"/>
      <c r="N32" s="156"/>
      <c r="O32" s="153"/>
      <c r="P32" s="153"/>
      <c r="Q32" s="153"/>
      <c r="R32" s="153"/>
      <c r="S32" s="153"/>
      <c r="T32" s="153"/>
      <c r="U32" s="153"/>
    </row>
    <row r="33" spans="1:21" ht="24.95" customHeight="1" x14ac:dyDescent="0.25">
      <c r="A33" s="165">
        <v>25</v>
      </c>
      <c r="B33" s="156"/>
      <c r="C33" s="220" t="s">
        <v>184</v>
      </c>
      <c r="D33" s="220" t="s">
        <v>92</v>
      </c>
      <c r="E33" s="244">
        <v>0.84299999999999997</v>
      </c>
      <c r="F33" s="159"/>
      <c r="G33" s="159"/>
      <c r="H33" s="159"/>
      <c r="I33" s="156"/>
      <c r="J33" s="156"/>
      <c r="K33" s="156">
        <f>ROUND((SUM(K32:K32))/1,10)</f>
        <v>0</v>
      </c>
      <c r="L33" s="156">
        <f>ROUND((SUM(L32:L32))/1,10)</f>
        <v>0</v>
      </c>
      <c r="M33" s="156"/>
      <c r="N33" s="156"/>
      <c r="O33" s="153"/>
      <c r="P33" s="153"/>
      <c r="Q33" s="153"/>
      <c r="R33" s="153"/>
      <c r="S33" s="153"/>
      <c r="T33" s="153"/>
      <c r="U33" s="153"/>
    </row>
    <row r="34" spans="1:21" ht="24.95" customHeight="1" x14ac:dyDescent="0.25">
      <c r="A34" s="165">
        <v>26</v>
      </c>
      <c r="B34" s="1"/>
      <c r="C34" s="220" t="s">
        <v>185</v>
      </c>
      <c r="D34" s="220" t="s">
        <v>92</v>
      </c>
      <c r="E34" s="244">
        <v>2.0779999999999998</v>
      </c>
      <c r="F34" s="149"/>
      <c r="G34" s="149"/>
      <c r="H34" s="149"/>
      <c r="I34" s="1"/>
      <c r="J34" s="1"/>
      <c r="K34" s="1"/>
      <c r="L34" s="1"/>
      <c r="M34" s="1"/>
      <c r="N34" s="1"/>
    </row>
    <row r="35" spans="1:21" ht="24.95" customHeight="1" x14ac:dyDescent="0.25">
      <c r="A35" s="165">
        <v>27</v>
      </c>
      <c r="B35" s="156"/>
      <c r="C35" s="220" t="s">
        <v>186</v>
      </c>
      <c r="D35" s="220" t="s">
        <v>99</v>
      </c>
      <c r="E35" s="244">
        <v>21</v>
      </c>
      <c r="F35" s="157"/>
      <c r="G35" s="157"/>
      <c r="H35" s="157"/>
      <c r="I35" s="156"/>
      <c r="J35" s="156"/>
      <c r="K35" s="156"/>
      <c r="L35" s="156"/>
      <c r="M35" s="156"/>
      <c r="N35" s="156"/>
      <c r="O35" s="153"/>
      <c r="P35" s="153"/>
      <c r="Q35" s="153"/>
      <c r="R35" s="153"/>
      <c r="S35" s="153"/>
      <c r="T35" s="153"/>
      <c r="U35" s="153"/>
    </row>
    <row r="36" spans="1:21" ht="24.95" customHeight="1" x14ac:dyDescent="0.25">
      <c r="A36" s="165">
        <v>28</v>
      </c>
      <c r="B36" s="156"/>
      <c r="C36" s="220" t="s">
        <v>187</v>
      </c>
      <c r="D36" s="220" t="s">
        <v>106</v>
      </c>
      <c r="E36" s="244">
        <v>682.49699999999996</v>
      </c>
      <c r="F36" s="159"/>
      <c r="G36" s="159"/>
      <c r="H36" s="159"/>
      <c r="I36" s="156"/>
      <c r="J36" s="156"/>
      <c r="K36" s="156">
        <f>ROUND((SUM(K35:K35))/1,10)</f>
        <v>0</v>
      </c>
      <c r="L36" s="156">
        <f>ROUND((SUM(L35:L35))/1,10)</f>
        <v>0</v>
      </c>
      <c r="M36" s="156"/>
      <c r="N36" s="156"/>
      <c r="O36" s="153"/>
      <c r="P36" s="153"/>
      <c r="Q36" s="153"/>
      <c r="R36" s="153"/>
      <c r="S36" s="153"/>
      <c r="T36" s="153"/>
      <c r="U36" s="153"/>
    </row>
    <row r="37" spans="1:21" ht="24.95" customHeight="1" x14ac:dyDescent="0.25">
      <c r="A37" s="165">
        <v>29</v>
      </c>
      <c r="B37" s="1"/>
      <c r="C37" s="220" t="s">
        <v>188</v>
      </c>
      <c r="D37" s="220" t="s">
        <v>106</v>
      </c>
      <c r="E37" s="244">
        <v>13649.94</v>
      </c>
      <c r="F37" s="149"/>
      <c r="G37" s="149"/>
      <c r="H37" s="149"/>
      <c r="I37" s="1"/>
      <c r="J37" s="1"/>
      <c r="K37" s="1"/>
      <c r="L37" s="1"/>
      <c r="M37" s="1"/>
      <c r="N37" s="1"/>
    </row>
    <row r="38" spans="1:21" ht="24.95" customHeight="1" x14ac:dyDescent="0.25">
      <c r="A38" s="165">
        <v>30</v>
      </c>
      <c r="B38" s="156"/>
      <c r="C38" s="220" t="s">
        <v>189</v>
      </c>
      <c r="D38" s="220" t="s">
        <v>106</v>
      </c>
      <c r="E38" s="244">
        <v>688.87699999999995</v>
      </c>
      <c r="F38" s="159"/>
      <c r="G38" s="159"/>
      <c r="H38" s="159"/>
      <c r="I38" s="167"/>
      <c r="J38" s="156"/>
      <c r="K38" s="157">
        <f>ROUND((SUM(K7:K37))/2,10)</f>
        <v>0</v>
      </c>
      <c r="L38" s="157">
        <f>ROUND((SUM(L7:L37))/2,10)</f>
        <v>0</v>
      </c>
      <c r="M38" s="156"/>
      <c r="N38" s="156"/>
    </row>
    <row r="39" spans="1:21" ht="24.95" customHeight="1" x14ac:dyDescent="0.25">
      <c r="A39" s="165">
        <v>31</v>
      </c>
      <c r="B39" s="1"/>
      <c r="C39" s="220" t="s">
        <v>190</v>
      </c>
      <c r="D39" s="220" t="s">
        <v>106</v>
      </c>
      <c r="E39" s="244">
        <v>682.49699999999996</v>
      </c>
      <c r="F39" s="149"/>
      <c r="G39" s="149"/>
      <c r="H39" s="149"/>
      <c r="I39" s="1"/>
      <c r="J39" s="1"/>
      <c r="K39" s="1"/>
      <c r="L39" s="1"/>
      <c r="M39" s="1"/>
      <c r="N39" s="1"/>
    </row>
    <row r="40" spans="1:21" ht="24.95" customHeight="1" x14ac:dyDescent="0.25">
      <c r="A40" s="165">
        <v>32</v>
      </c>
      <c r="B40" s="156"/>
      <c r="C40" s="220" t="s">
        <v>191</v>
      </c>
      <c r="D40" s="220" t="s">
        <v>106</v>
      </c>
      <c r="E40" s="244">
        <v>1.5329999999999999</v>
      </c>
      <c r="F40" s="157"/>
      <c r="G40" s="157"/>
      <c r="H40" s="157"/>
      <c r="I40" s="156"/>
      <c r="J40" s="156"/>
      <c r="K40" s="156"/>
      <c r="L40" s="156"/>
      <c r="M40" s="156"/>
      <c r="N40" s="156"/>
      <c r="O40" s="153"/>
      <c r="P40" s="153"/>
      <c r="Q40" s="153"/>
      <c r="R40" s="153"/>
      <c r="S40" s="153"/>
      <c r="T40" s="153"/>
      <c r="U40" s="153"/>
    </row>
    <row r="41" spans="1:21" ht="24.95" customHeight="1" x14ac:dyDescent="0.25">
      <c r="A41" s="165">
        <v>33</v>
      </c>
      <c r="B41" s="163"/>
      <c r="C41" s="220" t="s">
        <v>192</v>
      </c>
      <c r="D41" s="220" t="s">
        <v>106</v>
      </c>
      <c r="E41" s="244">
        <v>58.93</v>
      </c>
      <c r="F41" s="164"/>
      <c r="G41" s="164"/>
      <c r="H41" s="164"/>
      <c r="I41" s="163">
        <f t="shared" ref="I41:I58" si="3">ROUND(E41*(M41),10)</f>
        <v>0</v>
      </c>
      <c r="J41" s="1">
        <f t="shared" ref="J41:J58" si="4">ROUND(E41*(N41),10)</f>
        <v>0</v>
      </c>
      <c r="K41" s="1"/>
      <c r="L41" s="1">
        <f t="shared" ref="L41:L58" si="5">ROUND(E41*(F41+G41),10)</f>
        <v>0</v>
      </c>
      <c r="M41" s="1">
        <v>0</v>
      </c>
      <c r="N41" s="1"/>
      <c r="S41">
        <v>0</v>
      </c>
      <c r="U41">
        <v>0</v>
      </c>
    </row>
    <row r="42" spans="1:21" ht="24.95" customHeight="1" x14ac:dyDescent="0.25">
      <c r="A42" s="165">
        <v>34</v>
      </c>
      <c r="B42" s="163"/>
      <c r="C42" s="220" t="s">
        <v>193</v>
      </c>
      <c r="D42" s="220" t="s">
        <v>99</v>
      </c>
      <c r="E42" s="244">
        <v>1.8149999999999999</v>
      </c>
      <c r="F42" s="164"/>
      <c r="G42" s="164"/>
      <c r="H42" s="164"/>
      <c r="I42" s="163">
        <f t="shared" si="3"/>
        <v>0</v>
      </c>
      <c r="J42" s="1">
        <f t="shared" si="4"/>
        <v>0</v>
      </c>
      <c r="K42" s="1"/>
      <c r="L42" s="1">
        <f t="shared" si="5"/>
        <v>0</v>
      </c>
      <c r="M42" s="1">
        <v>0</v>
      </c>
      <c r="N42" s="1"/>
      <c r="S42">
        <v>0</v>
      </c>
      <c r="U42">
        <v>0</v>
      </c>
    </row>
    <row r="43" spans="1:21" ht="24.95" customHeight="1" x14ac:dyDescent="0.25">
      <c r="A43" s="165">
        <v>35</v>
      </c>
      <c r="B43" s="163"/>
      <c r="C43" s="220" t="s">
        <v>194</v>
      </c>
      <c r="D43" s="220" t="s">
        <v>89</v>
      </c>
      <c r="E43" s="244">
        <v>15</v>
      </c>
      <c r="F43" s="164"/>
      <c r="G43" s="164"/>
      <c r="H43" s="164"/>
      <c r="I43" s="163">
        <f t="shared" si="3"/>
        <v>0</v>
      </c>
      <c r="J43" s="1">
        <f t="shared" si="4"/>
        <v>0</v>
      </c>
      <c r="K43" s="1"/>
      <c r="L43" s="1">
        <f t="shared" si="5"/>
        <v>0</v>
      </c>
      <c r="M43" s="1">
        <v>0</v>
      </c>
      <c r="N43" s="1"/>
      <c r="S43">
        <v>0</v>
      </c>
      <c r="U43">
        <v>0</v>
      </c>
    </row>
    <row r="44" spans="1:21" ht="24.95" customHeight="1" x14ac:dyDescent="0.25">
      <c r="A44" s="165">
        <v>36</v>
      </c>
      <c r="B44" s="163"/>
      <c r="C44" s="220" t="s">
        <v>195</v>
      </c>
      <c r="D44" s="220" t="s">
        <v>99</v>
      </c>
      <c r="E44" s="244">
        <v>15</v>
      </c>
      <c r="F44" s="164"/>
      <c r="G44" s="164"/>
      <c r="H44" s="164"/>
      <c r="I44" s="163">
        <f t="shared" si="3"/>
        <v>0</v>
      </c>
      <c r="J44" s="1">
        <f t="shared" si="4"/>
        <v>0</v>
      </c>
      <c r="K44" s="1"/>
      <c r="L44" s="1">
        <f t="shared" si="5"/>
        <v>0</v>
      </c>
      <c r="M44" s="1">
        <v>0</v>
      </c>
      <c r="N44" s="1"/>
      <c r="S44">
        <v>0</v>
      </c>
      <c r="U44">
        <v>0</v>
      </c>
    </row>
    <row r="45" spans="1:21" ht="24.95" customHeight="1" x14ac:dyDescent="0.25">
      <c r="A45" s="165">
        <v>37</v>
      </c>
      <c r="B45" s="163"/>
      <c r="C45" s="220" t="s">
        <v>196</v>
      </c>
      <c r="D45" s="220" t="s">
        <v>99</v>
      </c>
      <c r="E45" s="244">
        <v>3</v>
      </c>
      <c r="F45" s="164"/>
      <c r="G45" s="164"/>
      <c r="H45" s="164"/>
      <c r="I45" s="163">
        <f t="shared" si="3"/>
        <v>0</v>
      </c>
      <c r="J45" s="1">
        <f t="shared" si="4"/>
        <v>0</v>
      </c>
      <c r="K45" s="1"/>
      <c r="L45" s="1">
        <f t="shared" si="5"/>
        <v>0</v>
      </c>
      <c r="M45" s="1">
        <v>0</v>
      </c>
      <c r="N45" s="1"/>
      <c r="S45">
        <v>0</v>
      </c>
      <c r="U45">
        <v>0</v>
      </c>
    </row>
    <row r="46" spans="1:21" ht="24.95" customHeight="1" x14ac:dyDescent="0.25">
      <c r="A46" s="165">
        <v>38</v>
      </c>
      <c r="B46" s="163"/>
      <c r="C46" s="220" t="s">
        <v>197</v>
      </c>
      <c r="D46" s="220" t="s">
        <v>99</v>
      </c>
      <c r="E46" s="244">
        <v>27.6</v>
      </c>
      <c r="F46" s="164"/>
      <c r="G46" s="164"/>
      <c r="H46" s="164"/>
      <c r="I46" s="163">
        <f t="shared" si="3"/>
        <v>0</v>
      </c>
      <c r="J46" s="1">
        <f t="shared" si="4"/>
        <v>0</v>
      </c>
      <c r="K46" s="1"/>
      <c r="L46" s="1">
        <f t="shared" si="5"/>
        <v>0</v>
      </c>
      <c r="M46" s="1">
        <v>0</v>
      </c>
      <c r="N46" s="1"/>
      <c r="S46">
        <v>0</v>
      </c>
      <c r="U46">
        <v>0</v>
      </c>
    </row>
    <row r="47" spans="1:21" ht="24.95" customHeight="1" x14ac:dyDescent="0.25">
      <c r="A47" s="165">
        <v>39</v>
      </c>
      <c r="B47" s="163"/>
      <c r="C47" s="220" t="s">
        <v>198</v>
      </c>
      <c r="D47" s="220" t="s">
        <v>99</v>
      </c>
      <c r="E47" s="244">
        <v>21</v>
      </c>
      <c r="F47" s="164"/>
      <c r="G47" s="164"/>
      <c r="H47" s="164"/>
      <c r="I47" s="163">
        <f t="shared" si="3"/>
        <v>0</v>
      </c>
      <c r="J47" s="1">
        <f t="shared" si="4"/>
        <v>0</v>
      </c>
      <c r="K47" s="1"/>
      <c r="L47" s="1">
        <f t="shared" si="5"/>
        <v>0</v>
      </c>
      <c r="M47" s="1">
        <v>0</v>
      </c>
      <c r="N47" s="1"/>
      <c r="S47">
        <v>0</v>
      </c>
      <c r="U47">
        <v>0</v>
      </c>
    </row>
    <row r="48" spans="1:21" ht="24.95" customHeight="1" x14ac:dyDescent="0.25">
      <c r="A48" s="165">
        <v>40</v>
      </c>
      <c r="B48" s="163"/>
      <c r="C48" s="220" t="s">
        <v>199</v>
      </c>
      <c r="D48" s="220" t="s">
        <v>106</v>
      </c>
      <c r="E48" s="244">
        <v>0.13400000000000001</v>
      </c>
      <c r="F48" s="164"/>
      <c r="G48" s="164"/>
      <c r="H48" s="164"/>
      <c r="I48" s="163">
        <f t="shared" si="3"/>
        <v>0</v>
      </c>
      <c r="J48" s="1">
        <f t="shared" si="4"/>
        <v>0</v>
      </c>
      <c r="K48" s="1"/>
      <c r="L48" s="1">
        <f t="shared" si="5"/>
        <v>0</v>
      </c>
      <c r="M48" s="1">
        <v>0</v>
      </c>
      <c r="N48" s="1"/>
      <c r="S48">
        <v>0</v>
      </c>
      <c r="U48">
        <v>0</v>
      </c>
    </row>
    <row r="49" spans="1:21" ht="24.95" customHeight="1" x14ac:dyDescent="0.25">
      <c r="A49" s="165">
        <v>41</v>
      </c>
      <c r="B49" s="163"/>
      <c r="C49" s="220" t="s">
        <v>200</v>
      </c>
      <c r="D49" s="220" t="s">
        <v>99</v>
      </c>
      <c r="E49" s="244">
        <v>1.5</v>
      </c>
      <c r="F49" s="164"/>
      <c r="G49" s="164"/>
      <c r="H49" s="164"/>
      <c r="I49" s="163">
        <f t="shared" si="3"/>
        <v>0</v>
      </c>
      <c r="J49" s="1">
        <f t="shared" si="4"/>
        <v>0</v>
      </c>
      <c r="K49" s="1"/>
      <c r="L49" s="1">
        <f t="shared" si="5"/>
        <v>0</v>
      </c>
      <c r="M49" s="1">
        <v>0</v>
      </c>
      <c r="N49" s="1"/>
      <c r="S49">
        <v>0</v>
      </c>
      <c r="U49">
        <v>0</v>
      </c>
    </row>
    <row r="50" spans="1:21" ht="24.95" customHeight="1" x14ac:dyDescent="0.25">
      <c r="A50" s="165">
        <v>42</v>
      </c>
      <c r="B50" s="163"/>
      <c r="C50" s="220" t="s">
        <v>201</v>
      </c>
      <c r="D50" s="220" t="s">
        <v>99</v>
      </c>
      <c r="E50" s="244">
        <v>1.53</v>
      </c>
      <c r="F50" s="164"/>
      <c r="G50" s="164"/>
      <c r="H50" s="164"/>
      <c r="I50" s="163">
        <f t="shared" si="3"/>
        <v>0</v>
      </c>
      <c r="J50" s="1">
        <f t="shared" si="4"/>
        <v>0</v>
      </c>
      <c r="K50" s="1"/>
      <c r="L50" s="1">
        <f t="shared" si="5"/>
        <v>0</v>
      </c>
      <c r="M50" s="1">
        <v>0</v>
      </c>
      <c r="N50" s="1"/>
      <c r="S50">
        <v>0</v>
      </c>
      <c r="U50">
        <v>0</v>
      </c>
    </row>
    <row r="51" spans="1:21" ht="24.95" customHeight="1" x14ac:dyDescent="0.25">
      <c r="A51" s="165">
        <v>43</v>
      </c>
      <c r="B51" s="163"/>
      <c r="C51" s="220" t="s">
        <v>202</v>
      </c>
      <c r="D51" s="220" t="s">
        <v>99</v>
      </c>
      <c r="E51" s="244">
        <v>10.55</v>
      </c>
      <c r="F51" s="164"/>
      <c r="G51" s="164"/>
      <c r="H51" s="164"/>
      <c r="I51" s="163">
        <f t="shared" si="3"/>
        <v>0</v>
      </c>
      <c r="J51" s="1">
        <f t="shared" si="4"/>
        <v>0</v>
      </c>
      <c r="K51" s="1"/>
      <c r="L51" s="1">
        <f t="shared" si="5"/>
        <v>0</v>
      </c>
      <c r="M51" s="1">
        <v>0</v>
      </c>
      <c r="N51" s="1"/>
      <c r="S51">
        <v>0</v>
      </c>
      <c r="U51">
        <v>0</v>
      </c>
    </row>
    <row r="52" spans="1:21" ht="24.95" customHeight="1" x14ac:dyDescent="0.25">
      <c r="A52" s="165">
        <v>44</v>
      </c>
      <c r="B52" s="163"/>
      <c r="C52" s="220" t="s">
        <v>203</v>
      </c>
      <c r="D52" s="220" t="s">
        <v>99</v>
      </c>
      <c r="E52" s="244">
        <v>9.4949999999999992</v>
      </c>
      <c r="F52" s="164"/>
      <c r="G52" s="164"/>
      <c r="H52" s="164"/>
      <c r="I52" s="163">
        <f t="shared" si="3"/>
        <v>0</v>
      </c>
      <c r="J52" s="1">
        <f t="shared" si="4"/>
        <v>0</v>
      </c>
      <c r="K52" s="1"/>
      <c r="L52" s="1">
        <f t="shared" si="5"/>
        <v>0</v>
      </c>
      <c r="M52" s="1">
        <v>0</v>
      </c>
      <c r="N52" s="1"/>
      <c r="S52">
        <v>0</v>
      </c>
      <c r="U52">
        <v>0</v>
      </c>
    </row>
    <row r="53" spans="1:21" ht="24.95" customHeight="1" x14ac:dyDescent="0.25">
      <c r="A53" s="165">
        <v>45</v>
      </c>
      <c r="B53" s="163"/>
      <c r="C53" s="220" t="s">
        <v>139</v>
      </c>
      <c r="D53" s="220" t="s">
        <v>106</v>
      </c>
      <c r="E53" s="244">
        <v>7.9000000000000001E-2</v>
      </c>
      <c r="F53" s="164"/>
      <c r="G53" s="164"/>
      <c r="H53" s="164"/>
      <c r="I53" s="163">
        <f t="shared" si="3"/>
        <v>0</v>
      </c>
      <c r="J53" s="1">
        <f t="shared" si="4"/>
        <v>0</v>
      </c>
      <c r="K53" s="1"/>
      <c r="L53" s="1">
        <f t="shared" si="5"/>
        <v>0</v>
      </c>
      <c r="M53" s="1">
        <v>0</v>
      </c>
      <c r="N53" s="1"/>
      <c r="S53">
        <v>0</v>
      </c>
      <c r="U53">
        <v>0</v>
      </c>
    </row>
    <row r="54" spans="1:21" ht="24.95" customHeight="1" x14ac:dyDescent="0.25">
      <c r="A54" s="165">
        <v>46</v>
      </c>
      <c r="B54" s="163"/>
      <c r="C54" s="220" t="s">
        <v>204</v>
      </c>
      <c r="D54" s="220" t="s">
        <v>99</v>
      </c>
      <c r="E54" s="244">
        <v>21</v>
      </c>
      <c r="F54" s="164"/>
      <c r="G54" s="164"/>
      <c r="H54" s="164"/>
      <c r="I54" s="163">
        <f t="shared" si="3"/>
        <v>0</v>
      </c>
      <c r="J54" s="1">
        <f t="shared" si="4"/>
        <v>0</v>
      </c>
      <c r="K54" s="1"/>
      <c r="L54" s="1">
        <f t="shared" si="5"/>
        <v>0</v>
      </c>
      <c r="M54" s="1">
        <v>0</v>
      </c>
      <c r="N54" s="1"/>
      <c r="S54">
        <v>0</v>
      </c>
      <c r="U54">
        <v>0</v>
      </c>
    </row>
    <row r="55" spans="1:21" ht="24.95" customHeight="1" x14ac:dyDescent="0.25">
      <c r="A55" s="165">
        <v>47</v>
      </c>
      <c r="B55" s="163"/>
      <c r="C55" s="220" t="s">
        <v>205</v>
      </c>
      <c r="D55" s="220" t="s">
        <v>106</v>
      </c>
      <c r="E55" s="244">
        <v>3.0000000000000001E-3</v>
      </c>
      <c r="F55" s="164"/>
      <c r="G55" s="164"/>
      <c r="H55" s="164"/>
      <c r="I55" s="163">
        <f t="shared" si="3"/>
        <v>0</v>
      </c>
      <c r="J55" s="1">
        <f t="shared" si="4"/>
        <v>0</v>
      </c>
      <c r="K55" s="1"/>
      <c r="L55" s="1">
        <f t="shared" si="5"/>
        <v>0</v>
      </c>
      <c r="M55" s="1">
        <v>0</v>
      </c>
      <c r="N55" s="1"/>
      <c r="S55">
        <v>0</v>
      </c>
      <c r="U55">
        <v>0</v>
      </c>
    </row>
    <row r="56" spans="1:21" ht="24.95" customHeight="1" x14ac:dyDescent="0.25">
      <c r="A56" s="165">
        <v>48</v>
      </c>
      <c r="B56" s="163"/>
      <c r="C56" s="220" t="s">
        <v>357</v>
      </c>
      <c r="D56" s="220" t="s">
        <v>206</v>
      </c>
      <c r="E56" s="244">
        <v>460</v>
      </c>
      <c r="F56" s="164"/>
      <c r="G56" s="164"/>
      <c r="H56" s="164"/>
      <c r="I56" s="163">
        <f t="shared" si="3"/>
        <v>0</v>
      </c>
      <c r="J56" s="1">
        <f t="shared" si="4"/>
        <v>0</v>
      </c>
      <c r="K56" s="1"/>
      <c r="L56" s="1">
        <f t="shared" si="5"/>
        <v>0</v>
      </c>
      <c r="M56" s="1">
        <v>0</v>
      </c>
      <c r="N56" s="1"/>
      <c r="S56">
        <v>0</v>
      </c>
      <c r="U56">
        <v>0</v>
      </c>
    </row>
    <row r="57" spans="1:21" ht="24.95" customHeight="1" x14ac:dyDescent="0.25">
      <c r="A57" s="165">
        <v>49</v>
      </c>
      <c r="B57" s="163"/>
      <c r="C57" s="220" t="s">
        <v>207</v>
      </c>
      <c r="D57" s="220" t="s">
        <v>206</v>
      </c>
      <c r="E57" s="244">
        <v>145.5</v>
      </c>
      <c r="F57" s="164"/>
      <c r="G57" s="164"/>
      <c r="H57" s="164"/>
      <c r="I57" s="163">
        <f t="shared" si="3"/>
        <v>0</v>
      </c>
      <c r="J57" s="1">
        <f t="shared" si="4"/>
        <v>0</v>
      </c>
      <c r="K57" s="1"/>
      <c r="L57" s="1">
        <f t="shared" si="5"/>
        <v>0</v>
      </c>
      <c r="M57" s="1">
        <v>0</v>
      </c>
      <c r="N57" s="1"/>
      <c r="S57">
        <v>0</v>
      </c>
      <c r="U57">
        <v>0</v>
      </c>
    </row>
    <row r="58" spans="1:21" ht="24.95" customHeight="1" x14ac:dyDescent="0.25">
      <c r="A58" s="165">
        <v>50</v>
      </c>
      <c r="B58" s="163"/>
      <c r="C58" s="220" t="s">
        <v>210</v>
      </c>
      <c r="D58" s="220" t="s">
        <v>106</v>
      </c>
      <c r="E58" s="244">
        <v>0.60599999999999998</v>
      </c>
      <c r="F58" s="164"/>
      <c r="G58" s="164"/>
      <c r="H58" s="164"/>
      <c r="I58" s="163">
        <f t="shared" si="3"/>
        <v>0</v>
      </c>
      <c r="J58" s="1">
        <f t="shared" si="4"/>
        <v>0</v>
      </c>
      <c r="K58" s="1"/>
      <c r="L58" s="1">
        <f t="shared" si="5"/>
        <v>0</v>
      </c>
      <c r="M58" s="1">
        <v>0</v>
      </c>
      <c r="N58" s="1"/>
      <c r="S58">
        <v>0</v>
      </c>
      <c r="U58">
        <v>0</v>
      </c>
    </row>
    <row r="59" spans="1:21" ht="24.95" customHeight="1" x14ac:dyDescent="0.25">
      <c r="A59" s="165">
        <v>51</v>
      </c>
      <c r="B59" s="156"/>
      <c r="C59" s="220" t="s">
        <v>211</v>
      </c>
      <c r="D59" s="220" t="s">
        <v>99</v>
      </c>
      <c r="E59" s="244">
        <v>25</v>
      </c>
      <c r="F59" s="159"/>
      <c r="G59" s="159"/>
      <c r="H59" s="159"/>
      <c r="I59" s="156"/>
      <c r="J59" s="156"/>
      <c r="K59" s="156">
        <f>ROUND((SUM(K41:K58))/1,10)</f>
        <v>0</v>
      </c>
      <c r="L59" s="156">
        <f>ROUND((SUM(L41:L58))/1,10)</f>
        <v>0</v>
      </c>
      <c r="M59" s="156"/>
      <c r="N59" s="156"/>
      <c r="O59" s="153"/>
      <c r="P59" s="153"/>
      <c r="Q59" s="153"/>
      <c r="R59" s="153"/>
      <c r="S59" s="153"/>
      <c r="T59" s="153"/>
      <c r="U59" s="153"/>
    </row>
    <row r="60" spans="1:21" ht="24.95" customHeight="1" x14ac:dyDescent="0.25">
      <c r="A60" s="165"/>
      <c r="B60" s="1"/>
      <c r="C60" s="241" t="s">
        <v>212</v>
      </c>
      <c r="D60" s="221"/>
      <c r="E60" s="222"/>
      <c r="F60" s="149"/>
      <c r="G60" s="149"/>
      <c r="H60" s="149"/>
      <c r="I60" s="1"/>
      <c r="J60" s="1"/>
      <c r="K60" s="1"/>
      <c r="L60" s="1"/>
      <c r="M60" s="1"/>
      <c r="N60" s="1"/>
    </row>
    <row r="61" spans="1:21" ht="24.95" customHeight="1" x14ac:dyDescent="0.25">
      <c r="A61" s="165">
        <v>52</v>
      </c>
      <c r="B61" s="156"/>
      <c r="C61" s="163" t="s">
        <v>137</v>
      </c>
      <c r="D61" s="163" t="s">
        <v>89</v>
      </c>
      <c r="E61" s="164">
        <v>3000</v>
      </c>
      <c r="F61" s="157"/>
      <c r="G61" s="157"/>
      <c r="H61" s="157"/>
      <c r="I61" s="156"/>
      <c r="J61" s="156"/>
      <c r="K61" s="156"/>
      <c r="L61" s="156"/>
      <c r="M61" s="156"/>
      <c r="N61" s="156"/>
      <c r="O61" s="153"/>
      <c r="P61" s="153"/>
      <c r="Q61" s="153"/>
      <c r="R61" s="153"/>
      <c r="S61" s="153"/>
      <c r="T61" s="153"/>
      <c r="U61" s="153"/>
    </row>
    <row r="62" spans="1:21" ht="24.95" customHeight="1" x14ac:dyDescent="0.25">
      <c r="A62" s="165">
        <v>53</v>
      </c>
      <c r="B62" s="163"/>
      <c r="C62" s="163" t="s">
        <v>85</v>
      </c>
      <c r="D62" s="163" t="s">
        <v>86</v>
      </c>
      <c r="E62" s="164">
        <v>160</v>
      </c>
      <c r="F62" s="164"/>
      <c r="G62" s="164"/>
      <c r="H62" s="164"/>
      <c r="I62" s="163">
        <f t="shared" ref="I62:I86" si="6">ROUND(E62*(M62),10)</f>
        <v>0</v>
      </c>
      <c r="J62" s="1">
        <f t="shared" ref="J62:J86" si="7">ROUND(E62*(N62),10)</f>
        <v>0</v>
      </c>
      <c r="K62" s="1"/>
      <c r="L62" s="1">
        <f t="shared" ref="L62:L86" si="8">ROUND(E62*(F62+G62),10)</f>
        <v>0</v>
      </c>
      <c r="M62" s="1">
        <v>0</v>
      </c>
      <c r="N62" s="1"/>
      <c r="S62">
        <v>0</v>
      </c>
      <c r="U62">
        <v>0</v>
      </c>
    </row>
    <row r="63" spans="1:21" ht="24.95" customHeight="1" x14ac:dyDescent="0.25">
      <c r="A63" s="165">
        <v>54</v>
      </c>
      <c r="B63" s="163"/>
      <c r="C63" s="163" t="s">
        <v>87</v>
      </c>
      <c r="D63" s="163" t="s">
        <v>88</v>
      </c>
      <c r="E63" s="164">
        <v>20</v>
      </c>
      <c r="F63" s="164"/>
      <c r="G63" s="164"/>
      <c r="H63" s="164"/>
      <c r="I63" s="163">
        <f t="shared" si="6"/>
        <v>0</v>
      </c>
      <c r="J63" s="1">
        <f t="shared" si="7"/>
        <v>0</v>
      </c>
      <c r="K63" s="1"/>
      <c r="L63" s="1">
        <f t="shared" si="8"/>
        <v>0</v>
      </c>
      <c r="M63" s="1">
        <v>0</v>
      </c>
      <c r="N63" s="1"/>
      <c r="S63">
        <v>0</v>
      </c>
      <c r="U63">
        <v>0</v>
      </c>
    </row>
    <row r="64" spans="1:21" ht="24.95" customHeight="1" x14ac:dyDescent="0.25">
      <c r="A64" s="165">
        <v>55</v>
      </c>
      <c r="B64" s="163"/>
      <c r="C64" s="163" t="s">
        <v>90</v>
      </c>
      <c r="D64" s="163" t="s">
        <v>89</v>
      </c>
      <c r="E64" s="164">
        <v>102</v>
      </c>
      <c r="F64" s="164"/>
      <c r="G64" s="164"/>
      <c r="H64" s="164"/>
      <c r="I64" s="163">
        <f t="shared" si="6"/>
        <v>0</v>
      </c>
      <c r="J64" s="1">
        <f t="shared" si="7"/>
        <v>0</v>
      </c>
      <c r="K64" s="1"/>
      <c r="L64" s="1">
        <f t="shared" si="8"/>
        <v>0</v>
      </c>
      <c r="M64" s="1">
        <v>0</v>
      </c>
      <c r="N64" s="1"/>
      <c r="S64">
        <v>0</v>
      </c>
      <c r="U64">
        <v>0</v>
      </c>
    </row>
    <row r="65" spans="1:21" ht="24.95" customHeight="1" x14ac:dyDescent="0.25">
      <c r="A65" s="165">
        <v>56</v>
      </c>
      <c r="B65" s="163"/>
      <c r="C65" s="163" t="s">
        <v>91</v>
      </c>
      <c r="D65" s="163" t="s">
        <v>89</v>
      </c>
      <c r="E65" s="164">
        <v>2427</v>
      </c>
      <c r="F65" s="164"/>
      <c r="G65" s="164"/>
      <c r="H65" s="164"/>
      <c r="I65" s="163">
        <f t="shared" si="6"/>
        <v>0</v>
      </c>
      <c r="J65" s="1">
        <f t="shared" si="7"/>
        <v>0</v>
      </c>
      <c r="K65" s="1"/>
      <c r="L65" s="1">
        <f t="shared" si="8"/>
        <v>0</v>
      </c>
      <c r="M65" s="1">
        <v>0</v>
      </c>
      <c r="N65" s="1"/>
      <c r="S65">
        <v>0</v>
      </c>
      <c r="U65">
        <v>0</v>
      </c>
    </row>
    <row r="66" spans="1:21" ht="24.95" customHeight="1" x14ac:dyDescent="0.25">
      <c r="A66" s="165">
        <v>57</v>
      </c>
      <c r="B66" s="163"/>
      <c r="C66" s="163" t="s">
        <v>358</v>
      </c>
      <c r="D66" s="163" t="s">
        <v>89</v>
      </c>
      <c r="E66" s="164">
        <v>135</v>
      </c>
      <c r="F66" s="164"/>
      <c r="G66" s="164"/>
      <c r="H66" s="164"/>
      <c r="I66" s="163">
        <f t="shared" si="6"/>
        <v>0</v>
      </c>
      <c r="J66" s="1">
        <f t="shared" si="7"/>
        <v>0</v>
      </c>
      <c r="K66" s="1"/>
      <c r="L66" s="1">
        <f t="shared" si="8"/>
        <v>0</v>
      </c>
      <c r="M66" s="1">
        <v>0</v>
      </c>
      <c r="N66" s="1"/>
      <c r="S66">
        <v>0</v>
      </c>
      <c r="U66">
        <v>0</v>
      </c>
    </row>
    <row r="67" spans="1:21" ht="24.95" customHeight="1" x14ac:dyDescent="0.25">
      <c r="A67" s="165">
        <v>58</v>
      </c>
      <c r="B67" s="163"/>
      <c r="C67" s="163" t="s">
        <v>98</v>
      </c>
      <c r="D67" s="163" t="s">
        <v>99</v>
      </c>
      <c r="E67" s="164">
        <v>1714.57</v>
      </c>
      <c r="F67" s="164"/>
      <c r="G67" s="164"/>
      <c r="H67" s="164"/>
      <c r="I67" s="163">
        <f t="shared" si="6"/>
        <v>0</v>
      </c>
      <c r="J67" s="1">
        <f t="shared" si="7"/>
        <v>0</v>
      </c>
      <c r="K67" s="1"/>
      <c r="L67" s="1">
        <f t="shared" si="8"/>
        <v>0</v>
      </c>
      <c r="M67" s="1">
        <v>0</v>
      </c>
      <c r="N67" s="1"/>
      <c r="S67">
        <v>0</v>
      </c>
      <c r="U67">
        <v>0</v>
      </c>
    </row>
    <row r="68" spans="1:21" ht="24.95" customHeight="1" x14ac:dyDescent="0.25">
      <c r="A68" s="165">
        <v>59</v>
      </c>
      <c r="B68" s="163"/>
      <c r="C68" s="163" t="s">
        <v>100</v>
      </c>
      <c r="D68" s="163" t="s">
        <v>99</v>
      </c>
      <c r="E68" s="164">
        <v>1714.57</v>
      </c>
      <c r="F68" s="164"/>
      <c r="G68" s="164"/>
      <c r="H68" s="164"/>
      <c r="I68" s="163">
        <f t="shared" si="6"/>
        <v>0</v>
      </c>
      <c r="J68" s="1">
        <f t="shared" si="7"/>
        <v>0</v>
      </c>
      <c r="K68" s="1"/>
      <c r="L68" s="1">
        <f t="shared" si="8"/>
        <v>0</v>
      </c>
      <c r="M68" s="1">
        <v>0</v>
      </c>
      <c r="N68" s="1"/>
      <c r="S68">
        <v>0</v>
      </c>
      <c r="U68">
        <v>0</v>
      </c>
    </row>
    <row r="69" spans="1:21" ht="24.95" customHeight="1" x14ac:dyDescent="0.25">
      <c r="A69" s="165">
        <v>60</v>
      </c>
      <c r="B69" s="163"/>
      <c r="C69" s="163" t="s">
        <v>97</v>
      </c>
      <c r="D69" s="163" t="s">
        <v>92</v>
      </c>
      <c r="E69" s="164">
        <v>1446.885</v>
      </c>
      <c r="F69" s="164"/>
      <c r="G69" s="164"/>
      <c r="H69" s="164"/>
      <c r="I69" s="163">
        <f t="shared" si="6"/>
        <v>0</v>
      </c>
      <c r="J69" s="1">
        <f t="shared" si="7"/>
        <v>0</v>
      </c>
      <c r="K69" s="1"/>
      <c r="L69" s="1">
        <f t="shared" si="8"/>
        <v>0</v>
      </c>
      <c r="M69" s="1">
        <v>0</v>
      </c>
      <c r="N69" s="1"/>
      <c r="S69">
        <v>0</v>
      </c>
      <c r="U69">
        <v>0</v>
      </c>
    </row>
    <row r="70" spans="1:21" ht="24.95" customHeight="1" x14ac:dyDescent="0.25">
      <c r="A70" s="165">
        <v>61</v>
      </c>
      <c r="B70" s="163"/>
      <c r="C70" s="163" t="s">
        <v>242</v>
      </c>
      <c r="D70" s="163" t="s">
        <v>92</v>
      </c>
      <c r="E70" s="164">
        <v>1446.885</v>
      </c>
      <c r="F70" s="164"/>
      <c r="G70" s="164"/>
      <c r="H70" s="164"/>
      <c r="I70" s="163">
        <f t="shared" si="6"/>
        <v>0</v>
      </c>
      <c r="J70" s="1">
        <f t="shared" si="7"/>
        <v>0</v>
      </c>
      <c r="K70" s="1"/>
      <c r="L70" s="1">
        <f t="shared" si="8"/>
        <v>0</v>
      </c>
      <c r="M70" s="1">
        <v>0</v>
      </c>
      <c r="N70" s="1"/>
      <c r="S70">
        <v>0</v>
      </c>
      <c r="U70">
        <v>0</v>
      </c>
    </row>
    <row r="71" spans="1:21" ht="24.95" customHeight="1" x14ac:dyDescent="0.25">
      <c r="A71" s="165">
        <v>62</v>
      </c>
      <c r="B71" s="163"/>
      <c r="C71" s="163" t="s">
        <v>101</v>
      </c>
      <c r="D71" s="163" t="s">
        <v>92</v>
      </c>
      <c r="E71" s="164">
        <v>4600.1750000000002</v>
      </c>
      <c r="F71" s="164"/>
      <c r="G71" s="164"/>
      <c r="H71" s="164"/>
      <c r="I71" s="163">
        <f t="shared" si="6"/>
        <v>0</v>
      </c>
      <c r="J71" s="1">
        <f t="shared" si="7"/>
        <v>0</v>
      </c>
      <c r="K71" s="1"/>
      <c r="L71" s="1">
        <f t="shared" si="8"/>
        <v>0</v>
      </c>
      <c r="M71" s="1">
        <v>0</v>
      </c>
      <c r="N71" s="1"/>
      <c r="S71">
        <v>0</v>
      </c>
      <c r="U71">
        <v>0</v>
      </c>
    </row>
    <row r="72" spans="1:21" ht="24.95" customHeight="1" x14ac:dyDescent="0.25">
      <c r="A72" s="165">
        <v>63</v>
      </c>
      <c r="B72" s="163"/>
      <c r="C72" s="163" t="s">
        <v>359</v>
      </c>
      <c r="D72" s="163" t="s">
        <v>92</v>
      </c>
      <c r="E72" s="164">
        <v>1446.885</v>
      </c>
      <c r="F72" s="164"/>
      <c r="G72" s="164"/>
      <c r="H72" s="164"/>
      <c r="I72" s="163">
        <f t="shared" si="6"/>
        <v>0</v>
      </c>
      <c r="J72" s="1">
        <f t="shared" si="7"/>
        <v>0</v>
      </c>
      <c r="K72" s="1"/>
      <c r="L72" s="1">
        <f t="shared" si="8"/>
        <v>0</v>
      </c>
      <c r="M72" s="1">
        <v>0</v>
      </c>
      <c r="N72" s="1"/>
      <c r="S72">
        <v>0</v>
      </c>
      <c r="U72">
        <v>0</v>
      </c>
    </row>
    <row r="73" spans="1:21" ht="24.95" customHeight="1" x14ac:dyDescent="0.25">
      <c r="A73" s="165">
        <v>64</v>
      </c>
      <c r="B73" s="163"/>
      <c r="C73" s="163" t="s">
        <v>360</v>
      </c>
      <c r="D73" s="163" t="s">
        <v>92</v>
      </c>
      <c r="E73" s="164">
        <v>1446.885</v>
      </c>
      <c r="F73" s="164"/>
      <c r="G73" s="164"/>
      <c r="H73" s="164"/>
      <c r="I73" s="163">
        <f t="shared" si="6"/>
        <v>0</v>
      </c>
      <c r="J73" s="1">
        <f t="shared" si="7"/>
        <v>0</v>
      </c>
      <c r="K73" s="1"/>
      <c r="L73" s="1">
        <f t="shared" si="8"/>
        <v>0</v>
      </c>
      <c r="M73" s="1">
        <v>0</v>
      </c>
      <c r="N73" s="1"/>
      <c r="S73">
        <v>0</v>
      </c>
      <c r="U73">
        <v>0</v>
      </c>
    </row>
    <row r="74" spans="1:21" ht="24.95" customHeight="1" x14ac:dyDescent="0.25">
      <c r="A74" s="165">
        <v>65</v>
      </c>
      <c r="B74" s="163"/>
      <c r="C74" s="163" t="s">
        <v>104</v>
      </c>
      <c r="D74" s="163" t="s">
        <v>92</v>
      </c>
      <c r="E74" s="164">
        <v>1446.885</v>
      </c>
      <c r="F74" s="164"/>
      <c r="G74" s="164"/>
      <c r="H74" s="164"/>
      <c r="I74" s="163">
        <f t="shared" si="6"/>
        <v>0</v>
      </c>
      <c r="J74" s="1">
        <f t="shared" si="7"/>
        <v>0</v>
      </c>
      <c r="K74" s="1"/>
      <c r="L74" s="1">
        <f t="shared" si="8"/>
        <v>0</v>
      </c>
      <c r="M74" s="1">
        <v>0</v>
      </c>
      <c r="N74" s="1"/>
      <c r="S74">
        <v>0</v>
      </c>
      <c r="U74">
        <v>0</v>
      </c>
    </row>
    <row r="75" spans="1:21" ht="24.95" customHeight="1" x14ac:dyDescent="0.25">
      <c r="A75" s="165">
        <v>66</v>
      </c>
      <c r="B75" s="163"/>
      <c r="C75" s="163" t="s">
        <v>105</v>
      </c>
      <c r="D75" s="163" t="s">
        <v>106</v>
      </c>
      <c r="E75" s="164">
        <v>2604.393</v>
      </c>
      <c r="F75" s="164"/>
      <c r="G75" s="164"/>
      <c r="H75" s="164"/>
      <c r="I75" s="163">
        <f t="shared" si="6"/>
        <v>0</v>
      </c>
      <c r="J75" s="1">
        <f t="shared" si="7"/>
        <v>0</v>
      </c>
      <c r="K75" s="1"/>
      <c r="L75" s="1">
        <f t="shared" si="8"/>
        <v>0</v>
      </c>
      <c r="M75" s="1">
        <v>0</v>
      </c>
      <c r="N75" s="1"/>
      <c r="S75">
        <v>0</v>
      </c>
      <c r="U75">
        <v>0</v>
      </c>
    </row>
    <row r="76" spans="1:21" ht="24.95" customHeight="1" x14ac:dyDescent="0.25">
      <c r="A76" s="165">
        <v>67</v>
      </c>
      <c r="B76" s="163"/>
      <c r="C76" s="163" t="s">
        <v>361</v>
      </c>
      <c r="D76" s="163" t="s">
        <v>92</v>
      </c>
      <c r="E76" s="164">
        <v>2893.77</v>
      </c>
      <c r="F76" s="164"/>
      <c r="G76" s="164"/>
      <c r="H76" s="164"/>
      <c r="I76" s="163">
        <f t="shared" si="6"/>
        <v>0</v>
      </c>
      <c r="J76" s="1">
        <f t="shared" si="7"/>
        <v>0</v>
      </c>
      <c r="K76" s="1"/>
      <c r="L76" s="1">
        <f t="shared" si="8"/>
        <v>0</v>
      </c>
      <c r="M76" s="1">
        <v>0</v>
      </c>
      <c r="N76" s="1"/>
      <c r="S76">
        <v>0</v>
      </c>
      <c r="U76">
        <v>0</v>
      </c>
    </row>
    <row r="77" spans="1:21" ht="24.95" customHeight="1" x14ac:dyDescent="0.25">
      <c r="A77" s="165">
        <v>68</v>
      </c>
      <c r="B77" s="163"/>
      <c r="C77" s="163" t="s">
        <v>362</v>
      </c>
      <c r="D77" s="163" t="s">
        <v>92</v>
      </c>
      <c r="E77" s="164">
        <v>2893.77</v>
      </c>
      <c r="F77" s="164"/>
      <c r="G77" s="164"/>
      <c r="H77" s="164"/>
      <c r="I77" s="163">
        <f t="shared" si="6"/>
        <v>0</v>
      </c>
      <c r="J77" s="1">
        <f t="shared" si="7"/>
        <v>0</v>
      </c>
      <c r="K77" s="1"/>
      <c r="L77" s="1">
        <f t="shared" si="8"/>
        <v>0</v>
      </c>
      <c r="M77" s="1">
        <v>0</v>
      </c>
      <c r="N77" s="1"/>
      <c r="S77">
        <v>0</v>
      </c>
      <c r="U77">
        <v>0</v>
      </c>
    </row>
    <row r="78" spans="1:21" ht="24.95" customHeight="1" x14ac:dyDescent="0.25">
      <c r="A78" s="165">
        <v>69</v>
      </c>
      <c r="B78" s="163"/>
      <c r="C78" s="163" t="s">
        <v>102</v>
      </c>
      <c r="D78" s="163" t="s">
        <v>92</v>
      </c>
      <c r="E78" s="164">
        <v>1706.405</v>
      </c>
      <c r="F78" s="164"/>
      <c r="G78" s="164"/>
      <c r="H78" s="164"/>
      <c r="I78" s="163">
        <f t="shared" si="6"/>
        <v>0</v>
      </c>
      <c r="J78" s="1">
        <f t="shared" si="7"/>
        <v>0</v>
      </c>
      <c r="K78" s="1"/>
      <c r="L78" s="1">
        <f t="shared" si="8"/>
        <v>0</v>
      </c>
      <c r="M78" s="1">
        <v>0</v>
      </c>
      <c r="N78" s="1"/>
      <c r="S78">
        <v>0</v>
      </c>
      <c r="U78">
        <v>0</v>
      </c>
    </row>
    <row r="79" spans="1:21" ht="24.95" customHeight="1" x14ac:dyDescent="0.25">
      <c r="A79" s="165">
        <v>70</v>
      </c>
      <c r="B79" s="163"/>
      <c r="C79" s="163" t="s">
        <v>96</v>
      </c>
      <c r="D79" s="163" t="s">
        <v>92</v>
      </c>
      <c r="E79" s="164">
        <v>1446.885</v>
      </c>
      <c r="F79" s="164"/>
      <c r="G79" s="164"/>
      <c r="H79" s="164"/>
      <c r="I79" s="163">
        <f t="shared" si="6"/>
        <v>0</v>
      </c>
      <c r="J79" s="1">
        <f t="shared" si="7"/>
        <v>0</v>
      </c>
      <c r="K79" s="1"/>
      <c r="L79" s="1">
        <f t="shared" si="8"/>
        <v>0</v>
      </c>
      <c r="M79" s="1">
        <v>0</v>
      </c>
      <c r="N79" s="1"/>
      <c r="S79">
        <v>0</v>
      </c>
      <c r="U79">
        <v>0</v>
      </c>
    </row>
    <row r="80" spans="1:21" ht="24.95" customHeight="1" x14ac:dyDescent="0.25">
      <c r="A80" s="165">
        <v>71</v>
      </c>
      <c r="B80" s="163"/>
      <c r="C80" s="163" t="s">
        <v>93</v>
      </c>
      <c r="D80" s="163" t="s">
        <v>92</v>
      </c>
      <c r="E80" s="164">
        <v>1446.885</v>
      </c>
      <c r="F80" s="164"/>
      <c r="G80" s="164"/>
      <c r="H80" s="164"/>
      <c r="I80" s="163">
        <f t="shared" si="6"/>
        <v>0</v>
      </c>
      <c r="J80" s="1">
        <f t="shared" si="7"/>
        <v>0</v>
      </c>
      <c r="K80" s="1"/>
      <c r="L80" s="1">
        <f t="shared" si="8"/>
        <v>0</v>
      </c>
      <c r="M80" s="1">
        <v>0</v>
      </c>
      <c r="N80" s="1"/>
      <c r="S80">
        <v>0</v>
      </c>
      <c r="U80">
        <v>0</v>
      </c>
    </row>
    <row r="81" spans="1:21" ht="24.95" customHeight="1" x14ac:dyDescent="0.25">
      <c r="A81" s="165">
        <v>72</v>
      </c>
      <c r="B81" s="163"/>
      <c r="C81" s="163" t="s">
        <v>225</v>
      </c>
      <c r="D81" s="163" t="s">
        <v>92</v>
      </c>
      <c r="E81" s="164">
        <v>1706.405</v>
      </c>
      <c r="F81" s="164"/>
      <c r="G81" s="164"/>
      <c r="H81" s="164"/>
      <c r="I81" s="163">
        <f t="shared" si="6"/>
        <v>0</v>
      </c>
      <c r="J81" s="1">
        <f t="shared" si="7"/>
        <v>0</v>
      </c>
      <c r="K81" s="1"/>
      <c r="L81" s="1">
        <f t="shared" si="8"/>
        <v>0</v>
      </c>
      <c r="M81" s="1">
        <v>0</v>
      </c>
      <c r="N81" s="1"/>
      <c r="S81">
        <v>0</v>
      </c>
      <c r="U81">
        <v>0</v>
      </c>
    </row>
    <row r="82" spans="1:21" ht="24.95" customHeight="1" x14ac:dyDescent="0.25">
      <c r="A82" s="165">
        <v>73</v>
      </c>
      <c r="B82" s="163"/>
      <c r="C82" s="163" t="s">
        <v>103</v>
      </c>
      <c r="D82" s="163" t="s">
        <v>92</v>
      </c>
      <c r="E82" s="164">
        <v>939.55</v>
      </c>
      <c r="F82" s="164"/>
      <c r="G82" s="164"/>
      <c r="H82" s="164"/>
      <c r="I82" s="163">
        <f t="shared" si="6"/>
        <v>0</v>
      </c>
      <c r="J82" s="1">
        <f t="shared" si="7"/>
        <v>0</v>
      </c>
      <c r="K82" s="1"/>
      <c r="L82" s="1">
        <f t="shared" si="8"/>
        <v>0</v>
      </c>
      <c r="M82" s="1">
        <v>0</v>
      </c>
      <c r="N82" s="1"/>
      <c r="S82">
        <v>0</v>
      </c>
      <c r="U82">
        <v>0</v>
      </c>
    </row>
    <row r="83" spans="1:21" ht="24.95" customHeight="1" x14ac:dyDescent="0.25">
      <c r="A83" s="165">
        <v>74</v>
      </c>
      <c r="B83" s="163"/>
      <c r="C83" s="163" t="s">
        <v>94</v>
      </c>
      <c r="D83" s="163" t="s">
        <v>95</v>
      </c>
      <c r="E83" s="164">
        <v>15</v>
      </c>
      <c r="F83" s="164"/>
      <c r="G83" s="164"/>
      <c r="H83" s="164"/>
      <c r="I83" s="163">
        <f t="shared" si="6"/>
        <v>0</v>
      </c>
      <c r="J83" s="1">
        <f t="shared" si="7"/>
        <v>0</v>
      </c>
      <c r="K83" s="1"/>
      <c r="L83" s="1">
        <f t="shared" si="8"/>
        <v>0</v>
      </c>
      <c r="M83" s="1">
        <v>0</v>
      </c>
      <c r="N83" s="1"/>
      <c r="S83">
        <v>0</v>
      </c>
      <c r="U83">
        <v>0</v>
      </c>
    </row>
    <row r="84" spans="1:21" ht="24.95" customHeight="1" x14ac:dyDescent="0.25">
      <c r="A84" s="165">
        <v>75</v>
      </c>
      <c r="B84" s="163"/>
      <c r="C84" s="163" t="s">
        <v>363</v>
      </c>
      <c r="D84" s="163" t="s">
        <v>92</v>
      </c>
      <c r="E84" s="164">
        <v>3417.54</v>
      </c>
      <c r="F84" s="164"/>
      <c r="G84" s="164"/>
      <c r="H84" s="164"/>
      <c r="I84" s="163">
        <f t="shared" si="6"/>
        <v>0</v>
      </c>
      <c r="J84" s="1">
        <f t="shared" si="7"/>
        <v>0</v>
      </c>
      <c r="K84" s="1"/>
      <c r="L84" s="1">
        <f t="shared" si="8"/>
        <v>0</v>
      </c>
      <c r="M84" s="1">
        <v>0</v>
      </c>
      <c r="N84" s="1"/>
      <c r="S84">
        <v>0</v>
      </c>
      <c r="U84">
        <v>0</v>
      </c>
    </row>
    <row r="85" spans="1:21" ht="24.95" customHeight="1" x14ac:dyDescent="0.25">
      <c r="A85" s="165">
        <v>76</v>
      </c>
      <c r="B85" s="163"/>
      <c r="C85" s="163" t="s">
        <v>138</v>
      </c>
      <c r="D85" s="163" t="s">
        <v>89</v>
      </c>
      <c r="E85" s="164">
        <v>3000</v>
      </c>
      <c r="F85" s="164"/>
      <c r="G85" s="164"/>
      <c r="H85" s="164"/>
      <c r="I85" s="163">
        <f t="shared" si="6"/>
        <v>0</v>
      </c>
      <c r="J85" s="1">
        <f t="shared" si="7"/>
        <v>0</v>
      </c>
      <c r="K85" s="1"/>
      <c r="L85" s="1">
        <f t="shared" si="8"/>
        <v>0</v>
      </c>
      <c r="M85" s="1">
        <v>0</v>
      </c>
      <c r="N85" s="1"/>
      <c r="S85">
        <v>0</v>
      </c>
      <c r="U85">
        <v>0</v>
      </c>
    </row>
    <row r="86" spans="1:21" ht="24.95" customHeight="1" x14ac:dyDescent="0.25">
      <c r="A86" s="165">
        <v>77</v>
      </c>
      <c r="B86" s="163"/>
      <c r="C86" s="163" t="s">
        <v>364</v>
      </c>
      <c r="D86" s="163" t="s">
        <v>92</v>
      </c>
      <c r="E86" s="164">
        <v>1262.01</v>
      </c>
      <c r="F86" s="164"/>
      <c r="G86" s="164"/>
      <c r="H86" s="164"/>
      <c r="I86" s="163">
        <f t="shared" si="6"/>
        <v>0</v>
      </c>
      <c r="J86" s="1">
        <f t="shared" si="7"/>
        <v>0</v>
      </c>
      <c r="K86" s="1"/>
      <c r="L86" s="1">
        <f t="shared" si="8"/>
        <v>0</v>
      </c>
      <c r="M86" s="1">
        <v>0</v>
      </c>
      <c r="N86" s="1"/>
      <c r="S86">
        <v>0</v>
      </c>
      <c r="U86">
        <v>0</v>
      </c>
    </row>
    <row r="87" spans="1:21" ht="24.95" customHeight="1" x14ac:dyDescent="0.25">
      <c r="A87" s="165">
        <v>78</v>
      </c>
      <c r="B87" s="156"/>
      <c r="C87" s="163" t="s">
        <v>108</v>
      </c>
      <c r="D87" s="163" t="s">
        <v>99</v>
      </c>
      <c r="E87" s="164">
        <v>1956.8</v>
      </c>
      <c r="F87" s="159"/>
      <c r="G87" s="159"/>
      <c r="H87" s="159"/>
      <c r="I87" s="167"/>
      <c r="J87" s="156"/>
      <c r="K87" s="157"/>
      <c r="L87" s="157"/>
      <c r="M87" s="156"/>
      <c r="N87" s="156"/>
    </row>
    <row r="88" spans="1:21" ht="24.95" customHeight="1" x14ac:dyDescent="0.25">
      <c r="A88" s="165">
        <v>79</v>
      </c>
      <c r="B88" s="163"/>
      <c r="C88" s="163" t="s">
        <v>109</v>
      </c>
      <c r="D88" s="163" t="s">
        <v>106</v>
      </c>
      <c r="E88" s="164">
        <v>2576.2357271999995</v>
      </c>
      <c r="F88" s="164"/>
      <c r="G88" s="164"/>
      <c r="H88" s="164"/>
      <c r="I88" s="163">
        <f t="shared" ref="I88" si="9">ROUND(E88*(M88),10)</f>
        <v>0</v>
      </c>
      <c r="J88" s="1">
        <f t="shared" ref="J88" si="10">ROUND(E88*(N88),10)</f>
        <v>0</v>
      </c>
      <c r="K88" s="1"/>
      <c r="L88" s="1">
        <f t="shared" ref="L88" si="11">ROUND(E88*(F88+G88),10)</f>
        <v>0</v>
      </c>
      <c r="M88" s="1">
        <v>0</v>
      </c>
      <c r="N88" s="1"/>
      <c r="S88">
        <v>0</v>
      </c>
      <c r="U88">
        <v>0</v>
      </c>
    </row>
    <row r="89" spans="1:21" ht="24.95" customHeight="1" x14ac:dyDescent="0.25">
      <c r="A89" s="165">
        <v>80</v>
      </c>
      <c r="B89" s="163"/>
      <c r="C89" s="163" t="s">
        <v>303</v>
      </c>
      <c r="D89" s="163" t="s">
        <v>106</v>
      </c>
      <c r="E89" s="164">
        <v>195.607</v>
      </c>
      <c r="F89" s="164"/>
      <c r="G89" s="164"/>
      <c r="H89" s="164"/>
      <c r="I89" s="163">
        <f t="shared" ref="I89:I109" si="12">ROUND(E89*(M89),10)</f>
        <v>0</v>
      </c>
      <c r="J89" s="1">
        <f t="shared" ref="J89:J109" si="13">ROUND(E89*(N89),10)</f>
        <v>0</v>
      </c>
      <c r="K89" s="1"/>
      <c r="L89" s="1">
        <f t="shared" ref="L89:L109" si="14">ROUND(E89*(F89+G89),10)</f>
        <v>0</v>
      </c>
      <c r="M89" s="1">
        <v>0</v>
      </c>
      <c r="N89" s="1"/>
      <c r="S89">
        <v>0</v>
      </c>
      <c r="U89">
        <v>0</v>
      </c>
    </row>
    <row r="90" spans="1:21" ht="24.95" customHeight="1" x14ac:dyDescent="0.25">
      <c r="A90" s="165">
        <v>81</v>
      </c>
      <c r="B90" s="163"/>
      <c r="C90" s="163" t="s">
        <v>301</v>
      </c>
      <c r="D90" s="163" t="s">
        <v>106</v>
      </c>
      <c r="E90" s="164">
        <v>195.607</v>
      </c>
      <c r="F90" s="164"/>
      <c r="G90" s="164"/>
      <c r="H90" s="164"/>
      <c r="I90" s="163">
        <f t="shared" si="12"/>
        <v>0</v>
      </c>
      <c r="J90" s="1">
        <f t="shared" si="13"/>
        <v>0</v>
      </c>
      <c r="K90" s="1"/>
      <c r="L90" s="1">
        <f t="shared" si="14"/>
        <v>0</v>
      </c>
      <c r="M90" s="1">
        <v>0</v>
      </c>
      <c r="N90" s="1"/>
      <c r="S90">
        <v>0</v>
      </c>
      <c r="U90">
        <v>0</v>
      </c>
    </row>
    <row r="91" spans="1:21" ht="24.95" customHeight="1" x14ac:dyDescent="0.25">
      <c r="A91" s="165">
        <v>82</v>
      </c>
      <c r="B91" s="163"/>
      <c r="C91" s="163" t="s">
        <v>302</v>
      </c>
      <c r="D91" s="163" t="s">
        <v>106</v>
      </c>
      <c r="E91" s="164">
        <v>7.694</v>
      </c>
      <c r="F91" s="164"/>
      <c r="G91" s="164"/>
      <c r="H91" s="164"/>
      <c r="I91" s="163">
        <f t="shared" si="12"/>
        <v>0</v>
      </c>
      <c r="J91" s="1">
        <f t="shared" si="13"/>
        <v>0</v>
      </c>
      <c r="K91" s="1"/>
      <c r="L91" s="1">
        <f t="shared" si="14"/>
        <v>0</v>
      </c>
      <c r="M91" s="1">
        <v>0</v>
      </c>
      <c r="N91" s="1"/>
      <c r="S91">
        <v>0</v>
      </c>
      <c r="U91">
        <v>0</v>
      </c>
    </row>
    <row r="92" spans="1:21" ht="24.95" customHeight="1" x14ac:dyDescent="0.25">
      <c r="A92" s="165">
        <v>83</v>
      </c>
      <c r="B92" s="163"/>
      <c r="C92" s="163" t="s">
        <v>105</v>
      </c>
      <c r="D92" s="163" t="s">
        <v>106</v>
      </c>
      <c r="E92" s="164">
        <v>7.694</v>
      </c>
      <c r="F92" s="164"/>
      <c r="G92" s="164"/>
      <c r="H92" s="164"/>
      <c r="I92" s="163">
        <f t="shared" si="12"/>
        <v>0</v>
      </c>
      <c r="J92" s="1">
        <f t="shared" si="13"/>
        <v>0</v>
      </c>
      <c r="K92" s="1"/>
      <c r="L92" s="1">
        <f t="shared" si="14"/>
        <v>0</v>
      </c>
      <c r="M92" s="1">
        <v>0</v>
      </c>
      <c r="N92" s="1"/>
      <c r="S92">
        <v>0</v>
      </c>
      <c r="U92">
        <v>0</v>
      </c>
    </row>
    <row r="93" spans="1:21" ht="24.95" customHeight="1" x14ac:dyDescent="0.25">
      <c r="A93" s="165">
        <v>84</v>
      </c>
      <c r="B93" s="163"/>
      <c r="C93" s="163" t="s">
        <v>299</v>
      </c>
      <c r="D93" s="163" t="s">
        <v>99</v>
      </c>
      <c r="E93" s="164">
        <v>3664</v>
      </c>
      <c r="F93" s="164"/>
      <c r="G93" s="164"/>
      <c r="H93" s="164"/>
      <c r="I93" s="163">
        <f t="shared" si="12"/>
        <v>0</v>
      </c>
      <c r="J93" s="1">
        <f t="shared" si="13"/>
        <v>0</v>
      </c>
      <c r="K93" s="1"/>
      <c r="L93" s="1">
        <f t="shared" si="14"/>
        <v>0</v>
      </c>
      <c r="M93" s="1">
        <v>0</v>
      </c>
      <c r="N93" s="1"/>
      <c r="S93">
        <v>0</v>
      </c>
      <c r="U93">
        <v>0</v>
      </c>
    </row>
    <row r="94" spans="1:21" ht="24.95" customHeight="1" x14ac:dyDescent="0.25">
      <c r="A94" s="165">
        <v>85</v>
      </c>
      <c r="B94" s="163"/>
      <c r="C94" s="163" t="s">
        <v>365</v>
      </c>
      <c r="D94" s="163" t="s">
        <v>89</v>
      </c>
      <c r="E94" s="164">
        <v>20</v>
      </c>
      <c r="F94" s="164"/>
      <c r="G94" s="164"/>
      <c r="H94" s="164"/>
      <c r="I94" s="163">
        <f t="shared" si="12"/>
        <v>0</v>
      </c>
      <c r="J94" s="1">
        <f t="shared" si="13"/>
        <v>0</v>
      </c>
      <c r="K94" s="1"/>
      <c r="L94" s="1">
        <f t="shared" si="14"/>
        <v>0</v>
      </c>
      <c r="M94" s="1">
        <v>0</v>
      </c>
      <c r="N94" s="1"/>
      <c r="S94">
        <v>0</v>
      </c>
      <c r="U94">
        <v>0</v>
      </c>
    </row>
    <row r="95" spans="1:21" ht="24.95" customHeight="1" x14ac:dyDescent="0.25">
      <c r="A95" s="165">
        <v>86</v>
      </c>
      <c r="B95" s="163"/>
      <c r="C95" s="163" t="s">
        <v>349</v>
      </c>
      <c r="D95" s="163" t="s">
        <v>89</v>
      </c>
      <c r="E95" s="164">
        <v>1237</v>
      </c>
      <c r="F95" s="164"/>
      <c r="G95" s="164"/>
      <c r="H95" s="164"/>
      <c r="I95" s="163">
        <f t="shared" si="12"/>
        <v>0</v>
      </c>
      <c r="J95" s="1">
        <f t="shared" si="13"/>
        <v>0</v>
      </c>
      <c r="K95" s="1"/>
      <c r="L95" s="1">
        <f t="shared" si="14"/>
        <v>0</v>
      </c>
      <c r="M95" s="1">
        <v>0</v>
      </c>
      <c r="N95" s="1"/>
      <c r="S95">
        <v>0</v>
      </c>
      <c r="U95">
        <v>0</v>
      </c>
    </row>
    <row r="96" spans="1:21" ht="24.95" customHeight="1" x14ac:dyDescent="0.25">
      <c r="A96" s="165">
        <v>87</v>
      </c>
      <c r="B96" s="163"/>
      <c r="C96" s="163" t="s">
        <v>307</v>
      </c>
      <c r="D96" s="163" t="s">
        <v>89</v>
      </c>
      <c r="E96" s="164">
        <v>446</v>
      </c>
      <c r="F96" s="164"/>
      <c r="G96" s="164"/>
      <c r="H96" s="164"/>
      <c r="I96" s="163">
        <f t="shared" si="12"/>
        <v>0</v>
      </c>
      <c r="J96" s="1">
        <f t="shared" si="13"/>
        <v>0</v>
      </c>
      <c r="K96" s="1"/>
      <c r="L96" s="1">
        <f t="shared" si="14"/>
        <v>0</v>
      </c>
      <c r="M96" s="1">
        <v>0</v>
      </c>
      <c r="N96" s="1"/>
      <c r="S96">
        <v>0</v>
      </c>
      <c r="U96">
        <v>0</v>
      </c>
    </row>
    <row r="97" spans="1:21" ht="24.95" customHeight="1" x14ac:dyDescent="0.25">
      <c r="A97" s="165">
        <v>88</v>
      </c>
      <c r="B97" s="163"/>
      <c r="C97" s="163" t="s">
        <v>350</v>
      </c>
      <c r="D97" s="163" t="s">
        <v>89</v>
      </c>
      <c r="E97" s="164">
        <v>560</v>
      </c>
      <c r="F97" s="164"/>
      <c r="G97" s="164"/>
      <c r="H97" s="164"/>
      <c r="I97" s="163">
        <f t="shared" si="12"/>
        <v>0</v>
      </c>
      <c r="J97" s="1">
        <f t="shared" si="13"/>
        <v>0</v>
      </c>
      <c r="K97" s="1"/>
      <c r="L97" s="1">
        <f t="shared" si="14"/>
        <v>0</v>
      </c>
      <c r="M97" s="1">
        <v>0</v>
      </c>
      <c r="N97" s="1"/>
      <c r="S97">
        <v>0</v>
      </c>
      <c r="U97">
        <v>0</v>
      </c>
    </row>
    <row r="98" spans="1:21" ht="24.95" customHeight="1" x14ac:dyDescent="0.25">
      <c r="A98" s="165">
        <v>89</v>
      </c>
      <c r="B98" s="163"/>
      <c r="C98" s="163" t="s">
        <v>366</v>
      </c>
      <c r="D98" s="163" t="s">
        <v>89</v>
      </c>
      <c r="E98" s="164">
        <v>384</v>
      </c>
      <c r="F98" s="164"/>
      <c r="G98" s="164"/>
      <c r="H98" s="164"/>
      <c r="I98" s="163">
        <f t="shared" si="12"/>
        <v>0</v>
      </c>
      <c r="J98" s="1">
        <f t="shared" si="13"/>
        <v>0</v>
      </c>
      <c r="K98" s="1"/>
      <c r="L98" s="1">
        <f t="shared" si="14"/>
        <v>0</v>
      </c>
      <c r="M98" s="1">
        <v>0</v>
      </c>
      <c r="N98" s="1"/>
      <c r="S98">
        <v>0</v>
      </c>
      <c r="U98">
        <v>0</v>
      </c>
    </row>
    <row r="99" spans="1:21" ht="24.95" customHeight="1" x14ac:dyDescent="0.25">
      <c r="A99" s="165">
        <v>90</v>
      </c>
      <c r="B99" s="163"/>
      <c r="C99" s="163" t="s">
        <v>300</v>
      </c>
      <c r="D99" s="163" t="s">
        <v>89</v>
      </c>
      <c r="E99" s="164">
        <v>706</v>
      </c>
      <c r="F99" s="164"/>
      <c r="G99" s="164"/>
      <c r="H99" s="164"/>
      <c r="I99" s="163">
        <f t="shared" si="12"/>
        <v>0</v>
      </c>
      <c r="J99" s="1">
        <f t="shared" si="13"/>
        <v>0</v>
      </c>
      <c r="K99" s="1"/>
      <c r="L99" s="1">
        <f t="shared" si="14"/>
        <v>0</v>
      </c>
      <c r="M99" s="1">
        <v>0</v>
      </c>
      <c r="N99" s="1"/>
      <c r="S99">
        <v>0</v>
      </c>
      <c r="U99">
        <v>0</v>
      </c>
    </row>
    <row r="100" spans="1:21" ht="24.95" customHeight="1" x14ac:dyDescent="0.25">
      <c r="A100" s="165">
        <v>91</v>
      </c>
      <c r="B100" s="163"/>
      <c r="C100" s="163" t="s">
        <v>351</v>
      </c>
      <c r="D100" s="163" t="s">
        <v>107</v>
      </c>
      <c r="E100" s="164">
        <v>50</v>
      </c>
      <c r="F100" s="164"/>
      <c r="G100" s="164"/>
      <c r="H100" s="164"/>
      <c r="I100" s="163">
        <f t="shared" si="12"/>
        <v>0</v>
      </c>
      <c r="J100" s="1">
        <f t="shared" si="13"/>
        <v>0</v>
      </c>
      <c r="K100" s="1"/>
      <c r="L100" s="1">
        <f t="shared" si="14"/>
        <v>0</v>
      </c>
      <c r="M100" s="1">
        <v>0</v>
      </c>
      <c r="N100" s="1"/>
      <c r="S100">
        <v>0</v>
      </c>
      <c r="U100">
        <v>0</v>
      </c>
    </row>
    <row r="101" spans="1:21" ht="24.95" customHeight="1" x14ac:dyDescent="0.25">
      <c r="A101" s="165">
        <v>92</v>
      </c>
      <c r="B101" s="163"/>
      <c r="C101" s="163" t="s">
        <v>352</v>
      </c>
      <c r="D101" s="163" t="s">
        <v>107</v>
      </c>
      <c r="E101" s="164">
        <v>13</v>
      </c>
      <c r="F101" s="164"/>
      <c r="G101" s="164"/>
      <c r="H101" s="164"/>
      <c r="I101" s="163">
        <f t="shared" si="12"/>
        <v>0</v>
      </c>
      <c r="J101" s="1">
        <f t="shared" si="13"/>
        <v>0</v>
      </c>
      <c r="K101" s="1"/>
      <c r="L101" s="1">
        <f t="shared" si="14"/>
        <v>0</v>
      </c>
      <c r="M101" s="1">
        <v>0</v>
      </c>
      <c r="N101" s="1"/>
      <c r="S101">
        <v>0</v>
      </c>
      <c r="U101">
        <v>0</v>
      </c>
    </row>
    <row r="102" spans="1:21" ht="24.95" customHeight="1" x14ac:dyDescent="0.25">
      <c r="A102" s="165">
        <v>93</v>
      </c>
      <c r="B102" s="163"/>
      <c r="C102" s="163" t="s">
        <v>353</v>
      </c>
      <c r="D102" s="163" t="s">
        <v>107</v>
      </c>
      <c r="E102" s="164">
        <v>14</v>
      </c>
      <c r="F102" s="164"/>
      <c r="G102" s="164"/>
      <c r="H102" s="164"/>
      <c r="I102" s="163">
        <f t="shared" si="12"/>
        <v>0</v>
      </c>
      <c r="J102" s="1">
        <f t="shared" si="13"/>
        <v>0</v>
      </c>
      <c r="K102" s="1"/>
      <c r="L102" s="1">
        <f t="shared" si="14"/>
        <v>0</v>
      </c>
      <c r="M102" s="1">
        <v>0</v>
      </c>
      <c r="N102" s="1"/>
      <c r="S102">
        <v>0</v>
      </c>
      <c r="U102">
        <v>0</v>
      </c>
    </row>
    <row r="103" spans="1:21" ht="24.95" customHeight="1" x14ac:dyDescent="0.25">
      <c r="A103" s="165">
        <v>94</v>
      </c>
      <c r="B103" s="163"/>
      <c r="C103" s="163" t="s">
        <v>308</v>
      </c>
      <c r="D103" s="163" t="s">
        <v>107</v>
      </c>
      <c r="E103" s="164">
        <v>8</v>
      </c>
      <c r="F103" s="164"/>
      <c r="G103" s="164"/>
      <c r="H103" s="164"/>
      <c r="I103" s="163">
        <f t="shared" si="12"/>
        <v>0</v>
      </c>
      <c r="J103" s="1">
        <f t="shared" si="13"/>
        <v>0</v>
      </c>
      <c r="K103" s="1"/>
      <c r="L103" s="1">
        <f t="shared" si="14"/>
        <v>0</v>
      </c>
      <c r="M103" s="1">
        <v>0</v>
      </c>
      <c r="N103" s="1"/>
      <c r="S103">
        <v>0</v>
      </c>
      <c r="U103">
        <v>0</v>
      </c>
    </row>
    <row r="104" spans="1:21" ht="24.95" customHeight="1" x14ac:dyDescent="0.25">
      <c r="A104" s="165">
        <v>95</v>
      </c>
      <c r="B104" s="163"/>
      <c r="C104" s="163" t="s">
        <v>354</v>
      </c>
      <c r="D104" s="163" t="s">
        <v>107</v>
      </c>
      <c r="E104" s="164">
        <v>1</v>
      </c>
      <c r="F104" s="164"/>
      <c r="G104" s="164"/>
      <c r="H104" s="164"/>
      <c r="I104" s="163">
        <f t="shared" si="12"/>
        <v>0</v>
      </c>
      <c r="J104" s="1">
        <f t="shared" si="13"/>
        <v>0</v>
      </c>
      <c r="K104" s="1"/>
      <c r="L104" s="1">
        <f t="shared" si="14"/>
        <v>0</v>
      </c>
      <c r="M104" s="1">
        <v>0</v>
      </c>
      <c r="N104" s="1"/>
      <c r="S104">
        <v>0</v>
      </c>
      <c r="U104">
        <v>0</v>
      </c>
    </row>
    <row r="105" spans="1:21" ht="24.95" customHeight="1" x14ac:dyDescent="0.25">
      <c r="A105" s="165">
        <v>96</v>
      </c>
      <c r="B105" s="163"/>
      <c r="C105" s="163" t="s">
        <v>367</v>
      </c>
      <c r="D105" s="163" t="s">
        <v>107</v>
      </c>
      <c r="E105" s="164">
        <v>4</v>
      </c>
      <c r="F105" s="164"/>
      <c r="G105" s="164"/>
      <c r="H105" s="164"/>
      <c r="I105" s="163">
        <f t="shared" si="12"/>
        <v>0</v>
      </c>
      <c r="J105" s="1">
        <f t="shared" si="13"/>
        <v>0</v>
      </c>
      <c r="K105" s="1"/>
      <c r="L105" s="1">
        <f t="shared" si="14"/>
        <v>0</v>
      </c>
      <c r="M105" s="1">
        <v>0</v>
      </c>
      <c r="N105" s="1"/>
      <c r="S105">
        <v>0</v>
      </c>
      <c r="U105">
        <v>0</v>
      </c>
    </row>
    <row r="106" spans="1:21" ht="24.95" customHeight="1" x14ac:dyDescent="0.25">
      <c r="A106" s="165">
        <v>97</v>
      </c>
      <c r="B106" s="163"/>
      <c r="C106" s="163" t="s">
        <v>368</v>
      </c>
      <c r="D106" s="163" t="s">
        <v>107</v>
      </c>
      <c r="E106" s="164">
        <v>14</v>
      </c>
      <c r="F106" s="164"/>
      <c r="G106" s="164"/>
      <c r="H106" s="164"/>
      <c r="I106" s="163">
        <f t="shared" si="12"/>
        <v>0</v>
      </c>
      <c r="J106" s="1">
        <f t="shared" si="13"/>
        <v>0</v>
      </c>
      <c r="K106" s="1"/>
      <c r="L106" s="1">
        <f t="shared" si="14"/>
        <v>0</v>
      </c>
      <c r="M106" s="1">
        <v>0</v>
      </c>
      <c r="N106" s="1"/>
      <c r="S106">
        <v>0</v>
      </c>
      <c r="U106">
        <v>0</v>
      </c>
    </row>
    <row r="107" spans="1:21" ht="24.95" customHeight="1" x14ac:dyDescent="0.25">
      <c r="A107" s="165">
        <v>98</v>
      </c>
      <c r="B107" s="163"/>
      <c r="C107" s="163" t="s">
        <v>347</v>
      </c>
      <c r="D107" s="163" t="s">
        <v>89</v>
      </c>
      <c r="E107" s="164">
        <v>7</v>
      </c>
      <c r="F107" s="164"/>
      <c r="G107" s="164"/>
      <c r="H107" s="164"/>
      <c r="I107" s="163">
        <f t="shared" si="12"/>
        <v>0</v>
      </c>
      <c r="J107" s="1">
        <f t="shared" si="13"/>
        <v>0</v>
      </c>
      <c r="K107" s="1"/>
      <c r="L107" s="1">
        <f t="shared" si="14"/>
        <v>0</v>
      </c>
      <c r="M107" s="1">
        <v>0</v>
      </c>
      <c r="N107" s="1"/>
      <c r="S107">
        <v>0</v>
      </c>
      <c r="U107">
        <v>0</v>
      </c>
    </row>
    <row r="108" spans="1:21" ht="24.95" customHeight="1" x14ac:dyDescent="0.25">
      <c r="A108" s="165">
        <v>99</v>
      </c>
      <c r="B108" s="163"/>
      <c r="C108" s="163" t="s">
        <v>115</v>
      </c>
      <c r="D108" s="163" t="s">
        <v>107</v>
      </c>
      <c r="E108" s="164">
        <v>34</v>
      </c>
      <c r="F108" s="164"/>
      <c r="G108" s="164"/>
      <c r="H108" s="164"/>
      <c r="I108" s="163">
        <f t="shared" si="12"/>
        <v>0</v>
      </c>
      <c r="J108" s="1">
        <f t="shared" si="13"/>
        <v>0</v>
      </c>
      <c r="K108" s="1"/>
      <c r="L108" s="1">
        <f t="shared" si="14"/>
        <v>0</v>
      </c>
      <c r="M108" s="1">
        <v>0</v>
      </c>
      <c r="N108" s="1"/>
      <c r="S108">
        <v>0</v>
      </c>
      <c r="U108">
        <v>0</v>
      </c>
    </row>
    <row r="109" spans="1:21" ht="24.95" customHeight="1" x14ac:dyDescent="0.25">
      <c r="A109" s="165">
        <v>100</v>
      </c>
      <c r="B109" s="163"/>
      <c r="C109" s="163" t="s">
        <v>129</v>
      </c>
      <c r="D109" s="163" t="s">
        <v>107</v>
      </c>
      <c r="E109" s="164">
        <v>128</v>
      </c>
      <c r="F109" s="164"/>
      <c r="G109" s="164"/>
      <c r="H109" s="164"/>
      <c r="I109" s="163">
        <f t="shared" si="12"/>
        <v>0</v>
      </c>
      <c r="J109" s="1">
        <f t="shared" si="13"/>
        <v>0</v>
      </c>
      <c r="K109" s="1"/>
      <c r="L109" s="1">
        <f t="shared" si="14"/>
        <v>0</v>
      </c>
      <c r="M109" s="1">
        <v>0</v>
      </c>
      <c r="N109" s="1"/>
      <c r="S109">
        <v>0</v>
      </c>
      <c r="U109">
        <v>0</v>
      </c>
    </row>
    <row r="110" spans="1:21" ht="24.95" customHeight="1" x14ac:dyDescent="0.25">
      <c r="A110" s="165">
        <v>101</v>
      </c>
      <c r="B110" s="156"/>
      <c r="C110" s="163" t="s">
        <v>229</v>
      </c>
      <c r="D110" s="163" t="s">
        <v>107</v>
      </c>
      <c r="E110" s="164">
        <v>24</v>
      </c>
      <c r="F110" s="159"/>
      <c r="G110" s="159"/>
      <c r="H110" s="159"/>
      <c r="I110" s="156"/>
      <c r="J110" s="156"/>
      <c r="K110" s="156">
        <f>ROUND((SUM(K89:K109))/1,10)</f>
        <v>0</v>
      </c>
      <c r="L110" s="156">
        <f>ROUND((SUM(L89:L109))/1,10)</f>
        <v>0</v>
      </c>
      <c r="M110" s="156"/>
      <c r="N110" s="156"/>
      <c r="O110" s="153"/>
      <c r="P110" s="153"/>
      <c r="Q110" s="153"/>
      <c r="R110" s="153"/>
      <c r="S110" s="153"/>
      <c r="T110" s="153"/>
      <c r="U110" s="153"/>
    </row>
    <row r="111" spans="1:21" ht="24.95" customHeight="1" x14ac:dyDescent="0.25">
      <c r="A111" s="165">
        <v>102</v>
      </c>
      <c r="B111" s="1"/>
      <c r="C111" s="163" t="s">
        <v>121</v>
      </c>
      <c r="D111" s="163" t="s">
        <v>107</v>
      </c>
      <c r="E111" s="164">
        <v>38</v>
      </c>
      <c r="F111" s="149"/>
      <c r="G111" s="149"/>
      <c r="H111" s="149"/>
      <c r="I111" s="1"/>
      <c r="J111" s="1"/>
      <c r="K111" s="1"/>
      <c r="L111" s="1"/>
      <c r="M111" s="1"/>
      <c r="N111" s="1"/>
    </row>
    <row r="112" spans="1:21" ht="24.95" customHeight="1" x14ac:dyDescent="0.25">
      <c r="A112" s="165">
        <v>103</v>
      </c>
      <c r="B112" s="156"/>
      <c r="C112" s="163" t="s">
        <v>116</v>
      </c>
      <c r="D112" s="163" t="s">
        <v>107</v>
      </c>
      <c r="E112" s="164">
        <v>58</v>
      </c>
      <c r="F112" s="157"/>
      <c r="G112" s="157"/>
      <c r="H112" s="157"/>
      <c r="I112" s="156"/>
      <c r="J112" s="156"/>
      <c r="K112" s="156"/>
      <c r="L112" s="156"/>
      <c r="M112" s="156"/>
      <c r="N112" s="156"/>
      <c r="O112" s="153"/>
      <c r="P112" s="153"/>
      <c r="Q112" s="153"/>
      <c r="R112" s="153"/>
      <c r="S112" s="153"/>
      <c r="T112" s="153"/>
      <c r="U112" s="153"/>
    </row>
    <row r="113" spans="1:21" ht="24.95" customHeight="1" x14ac:dyDescent="0.25">
      <c r="A113" s="165">
        <v>104</v>
      </c>
      <c r="B113" s="163"/>
      <c r="C113" s="163" t="s">
        <v>117</v>
      </c>
      <c r="D113" s="163" t="s">
        <v>107</v>
      </c>
      <c r="E113" s="164">
        <v>88</v>
      </c>
      <c r="F113" s="164"/>
      <c r="G113" s="164"/>
      <c r="H113" s="164"/>
      <c r="I113" s="163">
        <f t="shared" ref="I113:I127" si="15">ROUND(E113*(M113),10)</f>
        <v>0</v>
      </c>
      <c r="J113" s="1">
        <f t="shared" ref="J113:J127" si="16">ROUND(E113*(N113),10)</f>
        <v>0</v>
      </c>
      <c r="K113" s="1"/>
      <c r="L113" s="1">
        <f t="shared" ref="L113:L127" si="17">ROUND(E113*(F113+G113),10)</f>
        <v>0</v>
      </c>
      <c r="M113" s="1">
        <v>0</v>
      </c>
      <c r="N113" s="1"/>
      <c r="S113">
        <v>0</v>
      </c>
      <c r="U113">
        <v>0</v>
      </c>
    </row>
    <row r="114" spans="1:21" ht="24.95" customHeight="1" x14ac:dyDescent="0.25">
      <c r="A114" s="165">
        <v>105</v>
      </c>
      <c r="B114" s="163"/>
      <c r="C114" s="163" t="s">
        <v>369</v>
      </c>
      <c r="D114" s="163" t="s">
        <v>107</v>
      </c>
      <c r="E114" s="164">
        <v>16</v>
      </c>
      <c r="F114" s="164"/>
      <c r="G114" s="164"/>
      <c r="H114" s="164"/>
      <c r="I114" s="163">
        <f t="shared" si="15"/>
        <v>0</v>
      </c>
      <c r="J114" s="1">
        <f t="shared" si="16"/>
        <v>0</v>
      </c>
      <c r="K114" s="1"/>
      <c r="L114" s="1">
        <f t="shared" si="17"/>
        <v>0</v>
      </c>
      <c r="M114" s="1">
        <v>0</v>
      </c>
      <c r="N114" s="1"/>
      <c r="S114">
        <v>0</v>
      </c>
      <c r="U114">
        <v>0</v>
      </c>
    </row>
    <row r="115" spans="1:21" ht="24.95" customHeight="1" x14ac:dyDescent="0.25">
      <c r="A115" s="165">
        <v>106</v>
      </c>
      <c r="B115" s="163"/>
      <c r="C115" s="163" t="s">
        <v>130</v>
      </c>
      <c r="D115" s="163" t="s">
        <v>107</v>
      </c>
      <c r="E115" s="164">
        <v>23</v>
      </c>
      <c r="F115" s="164"/>
      <c r="G115" s="164"/>
      <c r="H115" s="164"/>
      <c r="I115" s="163">
        <f t="shared" si="15"/>
        <v>0</v>
      </c>
      <c r="J115" s="1">
        <f t="shared" si="16"/>
        <v>0</v>
      </c>
      <c r="K115" s="1"/>
      <c r="L115" s="1">
        <f t="shared" si="17"/>
        <v>0</v>
      </c>
      <c r="M115" s="1">
        <v>0</v>
      </c>
      <c r="N115" s="1"/>
      <c r="S115">
        <v>0</v>
      </c>
      <c r="U115">
        <v>0</v>
      </c>
    </row>
    <row r="116" spans="1:21" ht="24.95" customHeight="1" x14ac:dyDescent="0.25">
      <c r="A116" s="165">
        <v>107</v>
      </c>
      <c r="B116" s="163"/>
      <c r="C116" s="163" t="s">
        <v>370</v>
      </c>
      <c r="D116" s="163" t="s">
        <v>107</v>
      </c>
      <c r="E116" s="164">
        <v>2</v>
      </c>
      <c r="F116" s="164"/>
      <c r="G116" s="164"/>
      <c r="H116" s="164"/>
      <c r="I116" s="163">
        <f t="shared" si="15"/>
        <v>0</v>
      </c>
      <c r="J116" s="1">
        <f t="shared" si="16"/>
        <v>0</v>
      </c>
      <c r="K116" s="1"/>
      <c r="L116" s="1">
        <f t="shared" si="17"/>
        <v>0</v>
      </c>
      <c r="M116" s="1">
        <v>0</v>
      </c>
      <c r="N116" s="1"/>
      <c r="S116">
        <v>0</v>
      </c>
      <c r="U116">
        <v>0</v>
      </c>
    </row>
    <row r="117" spans="1:21" ht="24.95" customHeight="1" x14ac:dyDescent="0.25">
      <c r="A117" s="165">
        <v>108</v>
      </c>
      <c r="B117" s="163"/>
      <c r="C117" s="163" t="s">
        <v>371</v>
      </c>
      <c r="D117" s="163" t="s">
        <v>107</v>
      </c>
      <c r="E117" s="164">
        <v>2</v>
      </c>
      <c r="F117" s="164"/>
      <c r="G117" s="164"/>
      <c r="H117" s="164"/>
      <c r="I117" s="163">
        <f t="shared" si="15"/>
        <v>0</v>
      </c>
      <c r="J117" s="1">
        <f t="shared" si="16"/>
        <v>0</v>
      </c>
      <c r="K117" s="1"/>
      <c r="L117" s="1">
        <f t="shared" si="17"/>
        <v>0</v>
      </c>
      <c r="M117" s="1">
        <v>0</v>
      </c>
      <c r="N117" s="1"/>
      <c r="S117">
        <v>0</v>
      </c>
      <c r="U117">
        <v>0</v>
      </c>
    </row>
    <row r="118" spans="1:21" ht="24.95" customHeight="1" x14ac:dyDescent="0.25">
      <c r="A118" s="165">
        <v>109</v>
      </c>
      <c r="B118" s="163"/>
      <c r="C118" s="163" t="s">
        <v>125</v>
      </c>
      <c r="D118" s="163" t="s">
        <v>95</v>
      </c>
      <c r="E118" s="164">
        <v>1</v>
      </c>
      <c r="F118" s="164"/>
      <c r="G118" s="164"/>
      <c r="H118" s="164"/>
      <c r="I118" s="163">
        <f t="shared" si="15"/>
        <v>0</v>
      </c>
      <c r="J118" s="1">
        <f t="shared" si="16"/>
        <v>0</v>
      </c>
      <c r="K118" s="1"/>
      <c r="L118" s="1">
        <f t="shared" si="17"/>
        <v>0</v>
      </c>
      <c r="M118" s="1">
        <v>0</v>
      </c>
      <c r="N118" s="1"/>
      <c r="S118">
        <v>0</v>
      </c>
      <c r="U118">
        <v>0</v>
      </c>
    </row>
    <row r="119" spans="1:21" ht="24.95" customHeight="1" x14ac:dyDescent="0.25">
      <c r="A119" s="165">
        <v>110</v>
      </c>
      <c r="B119" s="163"/>
      <c r="C119" s="163" t="s">
        <v>126</v>
      </c>
      <c r="D119" s="163" t="s">
        <v>95</v>
      </c>
      <c r="E119" s="164">
        <v>1</v>
      </c>
      <c r="F119" s="164"/>
      <c r="G119" s="164"/>
      <c r="H119" s="164"/>
      <c r="I119" s="163">
        <f t="shared" si="15"/>
        <v>0</v>
      </c>
      <c r="J119" s="1">
        <f t="shared" si="16"/>
        <v>0</v>
      </c>
      <c r="K119" s="1"/>
      <c r="L119" s="1">
        <f t="shared" si="17"/>
        <v>0</v>
      </c>
      <c r="M119" s="1">
        <v>0</v>
      </c>
      <c r="N119" s="1"/>
      <c r="S119">
        <v>0</v>
      </c>
      <c r="U119">
        <v>0</v>
      </c>
    </row>
    <row r="120" spans="1:21" ht="24.95" customHeight="1" x14ac:dyDescent="0.25">
      <c r="A120" s="165">
        <v>111</v>
      </c>
      <c r="B120" s="163"/>
      <c r="C120" s="163" t="s">
        <v>127</v>
      </c>
      <c r="D120" s="163" t="s">
        <v>92</v>
      </c>
      <c r="E120" s="164">
        <v>78</v>
      </c>
      <c r="F120" s="164"/>
      <c r="G120" s="164"/>
      <c r="H120" s="164"/>
      <c r="I120" s="163">
        <f t="shared" si="15"/>
        <v>0</v>
      </c>
      <c r="J120" s="1">
        <f t="shared" si="16"/>
        <v>0</v>
      </c>
      <c r="K120" s="1"/>
      <c r="L120" s="1">
        <f t="shared" si="17"/>
        <v>0</v>
      </c>
      <c r="M120" s="1">
        <v>0</v>
      </c>
      <c r="N120" s="1"/>
      <c r="S120">
        <v>0</v>
      </c>
      <c r="U120">
        <v>0</v>
      </c>
    </row>
    <row r="121" spans="1:21" ht="24.95" customHeight="1" x14ac:dyDescent="0.25">
      <c r="A121" s="165">
        <v>112</v>
      </c>
      <c r="B121" s="163"/>
      <c r="C121" s="163" t="s">
        <v>243</v>
      </c>
      <c r="D121" s="163" t="s">
        <v>107</v>
      </c>
      <c r="E121" s="164">
        <v>21</v>
      </c>
      <c r="F121" s="164"/>
      <c r="G121" s="164"/>
      <c r="H121" s="164"/>
      <c r="I121" s="163">
        <f t="shared" si="15"/>
        <v>0</v>
      </c>
      <c r="J121" s="1">
        <f t="shared" si="16"/>
        <v>0</v>
      </c>
      <c r="K121" s="1"/>
      <c r="L121" s="1">
        <f t="shared" si="17"/>
        <v>0</v>
      </c>
      <c r="M121" s="1">
        <v>0</v>
      </c>
      <c r="N121" s="1"/>
      <c r="S121">
        <v>0</v>
      </c>
      <c r="U121">
        <v>0</v>
      </c>
    </row>
    <row r="122" spans="1:21" ht="24.95" customHeight="1" x14ac:dyDescent="0.25">
      <c r="A122" s="165">
        <v>113</v>
      </c>
      <c r="B122" s="163"/>
      <c r="C122" s="163" t="s">
        <v>111</v>
      </c>
      <c r="D122" s="163" t="s">
        <v>89</v>
      </c>
      <c r="E122" s="164">
        <v>133</v>
      </c>
      <c r="F122" s="164"/>
      <c r="G122" s="164"/>
      <c r="H122" s="164"/>
      <c r="I122" s="163">
        <f t="shared" si="15"/>
        <v>0</v>
      </c>
      <c r="J122" s="1">
        <f t="shared" si="16"/>
        <v>0</v>
      </c>
      <c r="K122" s="1"/>
      <c r="L122" s="1">
        <f t="shared" si="17"/>
        <v>0</v>
      </c>
      <c r="M122" s="1">
        <v>0</v>
      </c>
      <c r="N122" s="1"/>
      <c r="S122">
        <v>0</v>
      </c>
      <c r="U122">
        <v>0</v>
      </c>
    </row>
    <row r="123" spans="1:21" ht="24.95" customHeight="1" x14ac:dyDescent="0.25">
      <c r="A123" s="165">
        <v>114</v>
      </c>
      <c r="B123" s="163"/>
      <c r="C123" s="163" t="s">
        <v>118</v>
      </c>
      <c r="D123" s="163" t="s">
        <v>89</v>
      </c>
      <c r="E123" s="164">
        <v>1229</v>
      </c>
      <c r="F123" s="164"/>
      <c r="G123" s="164"/>
      <c r="H123" s="164"/>
      <c r="I123" s="163">
        <f t="shared" si="15"/>
        <v>0</v>
      </c>
      <c r="J123" s="1">
        <f t="shared" si="16"/>
        <v>0</v>
      </c>
      <c r="K123" s="1"/>
      <c r="L123" s="1">
        <f t="shared" si="17"/>
        <v>0</v>
      </c>
      <c r="M123" s="1">
        <v>0</v>
      </c>
      <c r="N123" s="1"/>
      <c r="S123">
        <v>0</v>
      </c>
      <c r="U123">
        <v>0</v>
      </c>
    </row>
    <row r="124" spans="1:21" ht="24.95" customHeight="1" x14ac:dyDescent="0.25">
      <c r="A124" s="165">
        <v>115</v>
      </c>
      <c r="B124" s="163"/>
      <c r="C124" s="163" t="s">
        <v>119</v>
      </c>
      <c r="D124" s="163" t="s">
        <v>89</v>
      </c>
      <c r="E124" s="164">
        <v>233</v>
      </c>
      <c r="F124" s="164"/>
      <c r="G124" s="164"/>
      <c r="H124" s="164"/>
      <c r="I124" s="163">
        <f t="shared" si="15"/>
        <v>0</v>
      </c>
      <c r="J124" s="1">
        <f t="shared" si="16"/>
        <v>0</v>
      </c>
      <c r="K124" s="1"/>
      <c r="L124" s="1">
        <f t="shared" si="17"/>
        <v>0</v>
      </c>
      <c r="M124" s="1">
        <v>0</v>
      </c>
      <c r="N124" s="1"/>
      <c r="S124">
        <v>0</v>
      </c>
      <c r="U124">
        <v>0</v>
      </c>
    </row>
    <row r="125" spans="1:21" ht="24.95" customHeight="1" x14ac:dyDescent="0.25">
      <c r="A125" s="165">
        <v>116</v>
      </c>
      <c r="B125" s="163"/>
      <c r="C125" s="163" t="s">
        <v>112</v>
      </c>
      <c r="D125" s="163" t="s">
        <v>89</v>
      </c>
      <c r="E125" s="164">
        <v>575</v>
      </c>
      <c r="F125" s="164"/>
      <c r="G125" s="164"/>
      <c r="H125" s="164"/>
      <c r="I125" s="163">
        <f t="shared" si="15"/>
        <v>0</v>
      </c>
      <c r="J125" s="1">
        <f t="shared" si="16"/>
        <v>0</v>
      </c>
      <c r="K125" s="1"/>
      <c r="L125" s="1">
        <f t="shared" si="17"/>
        <v>0</v>
      </c>
      <c r="M125" s="1">
        <v>0</v>
      </c>
      <c r="N125" s="1"/>
      <c r="S125">
        <v>0</v>
      </c>
      <c r="U125">
        <v>0</v>
      </c>
    </row>
    <row r="126" spans="1:21" ht="24.95" customHeight="1" x14ac:dyDescent="0.25">
      <c r="A126" s="165">
        <v>117</v>
      </c>
      <c r="B126" s="163"/>
      <c r="C126" s="163" t="s">
        <v>113</v>
      </c>
      <c r="D126" s="163" t="s">
        <v>89</v>
      </c>
      <c r="E126" s="164">
        <v>964</v>
      </c>
      <c r="F126" s="164"/>
      <c r="G126" s="163"/>
      <c r="H126" s="164"/>
      <c r="I126" s="163">
        <f t="shared" si="15"/>
        <v>0</v>
      </c>
      <c r="J126" s="1">
        <f t="shared" si="16"/>
        <v>0</v>
      </c>
      <c r="K126" s="1"/>
      <c r="L126" s="1">
        <f t="shared" si="17"/>
        <v>0</v>
      </c>
      <c r="M126" s="1">
        <v>0</v>
      </c>
      <c r="N126" s="1"/>
      <c r="S126">
        <v>0</v>
      </c>
      <c r="U126">
        <v>0</v>
      </c>
    </row>
    <row r="127" spans="1:21" ht="24.95" customHeight="1" x14ac:dyDescent="0.25">
      <c r="A127" s="165">
        <v>118</v>
      </c>
      <c r="B127" s="163"/>
      <c r="C127" s="163" t="s">
        <v>372</v>
      </c>
      <c r="D127" s="163" t="s">
        <v>89</v>
      </c>
      <c r="E127" s="164">
        <v>34</v>
      </c>
      <c r="F127" s="164"/>
      <c r="G127" s="163"/>
      <c r="H127" s="164"/>
      <c r="I127" s="163">
        <f t="shared" si="15"/>
        <v>0</v>
      </c>
      <c r="J127" s="1">
        <f t="shared" si="16"/>
        <v>0</v>
      </c>
      <c r="K127" s="1"/>
      <c r="L127" s="1">
        <f t="shared" si="17"/>
        <v>0</v>
      </c>
      <c r="M127" s="1">
        <v>0</v>
      </c>
      <c r="N127" s="1"/>
      <c r="S127">
        <v>0</v>
      </c>
      <c r="U127">
        <v>0</v>
      </c>
    </row>
    <row r="128" spans="1:21" ht="24.95" customHeight="1" x14ac:dyDescent="0.25">
      <c r="A128" s="165">
        <v>119</v>
      </c>
      <c r="B128" s="156"/>
      <c r="C128" s="163" t="s">
        <v>128</v>
      </c>
      <c r="D128" s="163" t="s">
        <v>89</v>
      </c>
      <c r="E128" s="164">
        <v>108</v>
      </c>
      <c r="F128" s="159"/>
      <c r="G128" s="159"/>
      <c r="H128" s="159"/>
      <c r="I128" s="156"/>
      <c r="J128" s="156"/>
      <c r="K128" s="156">
        <f>ROUND((SUM(K112:K127))/1,10)</f>
        <v>0</v>
      </c>
      <c r="L128" s="156">
        <f>ROUND((SUM(L112:L127))/1,10)</f>
        <v>0</v>
      </c>
      <c r="M128" s="156"/>
      <c r="N128" s="156"/>
      <c r="O128" s="153"/>
      <c r="P128" s="153"/>
      <c r="Q128" s="153"/>
      <c r="R128" s="153"/>
      <c r="S128" s="153"/>
      <c r="T128" s="153"/>
      <c r="U128" s="153"/>
    </row>
    <row r="129" spans="1:21" ht="24.95" customHeight="1" x14ac:dyDescent="0.25">
      <c r="A129" s="165">
        <v>120</v>
      </c>
      <c r="B129" s="1"/>
      <c r="C129" s="163" t="s">
        <v>123</v>
      </c>
      <c r="D129" s="163" t="s">
        <v>89</v>
      </c>
      <c r="E129" s="164">
        <v>133</v>
      </c>
      <c r="F129" s="1"/>
      <c r="G129" s="1"/>
      <c r="H129" s="1"/>
      <c r="I129" s="1"/>
      <c r="J129" s="1"/>
      <c r="K129" s="1"/>
      <c r="L129" s="1"/>
      <c r="M129" s="1"/>
      <c r="N129" s="1"/>
    </row>
    <row r="130" spans="1:21" ht="24.95" customHeight="1" x14ac:dyDescent="0.25">
      <c r="A130" s="165">
        <v>121</v>
      </c>
      <c r="B130" s="156"/>
      <c r="C130" s="163" t="s">
        <v>133</v>
      </c>
      <c r="D130" s="163" t="s">
        <v>89</v>
      </c>
      <c r="E130" s="164">
        <v>1027</v>
      </c>
      <c r="F130" s="156"/>
      <c r="G130" s="156"/>
      <c r="H130" s="156"/>
      <c r="I130" s="156"/>
      <c r="J130" s="156"/>
      <c r="K130" s="156"/>
      <c r="L130" s="156"/>
      <c r="M130" s="156"/>
      <c r="N130" s="156"/>
      <c r="O130" s="153"/>
      <c r="P130" s="153"/>
      <c r="Q130" s="153"/>
      <c r="R130" s="153"/>
      <c r="S130" s="153"/>
      <c r="T130" s="153"/>
      <c r="U130" s="153"/>
    </row>
    <row r="131" spans="1:21" ht="24.95" customHeight="1" x14ac:dyDescent="0.25">
      <c r="A131" s="165">
        <v>122</v>
      </c>
      <c r="B131" s="163"/>
      <c r="C131" s="163" t="s">
        <v>230</v>
      </c>
      <c r="D131" s="163" t="s">
        <v>89</v>
      </c>
      <c r="E131" s="164">
        <v>202</v>
      </c>
      <c r="F131" s="164"/>
      <c r="G131" s="163"/>
      <c r="H131" s="164"/>
      <c r="I131" s="163">
        <f>ROUND(E131*(M131),10)</f>
        <v>0</v>
      </c>
      <c r="J131" s="1">
        <f>ROUND(E131*(N131),10)</f>
        <v>0</v>
      </c>
      <c r="K131" s="1"/>
      <c r="L131" s="1">
        <f>ROUND(E131*(F131+G131),10)</f>
        <v>0</v>
      </c>
      <c r="M131" s="1">
        <v>0</v>
      </c>
      <c r="N131" s="1"/>
      <c r="S131">
        <v>0</v>
      </c>
      <c r="U131">
        <v>0</v>
      </c>
    </row>
    <row r="132" spans="1:21" ht="24.95" customHeight="1" x14ac:dyDescent="0.25">
      <c r="A132" s="165">
        <v>123</v>
      </c>
      <c r="B132" s="163"/>
      <c r="C132" s="163" t="s">
        <v>124</v>
      </c>
      <c r="D132" s="163" t="s">
        <v>89</v>
      </c>
      <c r="E132" s="164">
        <v>233</v>
      </c>
      <c r="F132" s="164"/>
      <c r="G132" s="163"/>
      <c r="H132" s="164"/>
      <c r="I132" s="163">
        <f>ROUND(E132*(M132),10)</f>
        <v>0</v>
      </c>
      <c r="J132" s="1">
        <f>ROUND(E132*(N132),10)</f>
        <v>0</v>
      </c>
      <c r="K132" s="1"/>
      <c r="L132" s="1">
        <f>ROUND(E132*(F132+G132),10)</f>
        <v>0</v>
      </c>
      <c r="M132" s="1">
        <v>0</v>
      </c>
      <c r="N132" s="1"/>
      <c r="S132">
        <v>0</v>
      </c>
      <c r="U132">
        <v>0</v>
      </c>
    </row>
    <row r="133" spans="1:21" ht="24.95" customHeight="1" x14ac:dyDescent="0.25">
      <c r="A133" s="165">
        <v>124</v>
      </c>
      <c r="B133" s="163"/>
      <c r="C133" s="163" t="s">
        <v>224</v>
      </c>
      <c r="D133" s="163" t="s">
        <v>89</v>
      </c>
      <c r="E133" s="164">
        <v>575</v>
      </c>
      <c r="F133" s="164"/>
      <c r="G133" s="163"/>
      <c r="H133" s="164"/>
      <c r="I133" s="163">
        <f>ROUND(E133*(M133),10)</f>
        <v>0</v>
      </c>
      <c r="J133" s="1">
        <f>ROUND(E133*(N133),10)</f>
        <v>0</v>
      </c>
      <c r="K133" s="1"/>
      <c r="L133" s="1">
        <f>ROUND(E133*(F133+G133),10)</f>
        <v>0</v>
      </c>
      <c r="M133" s="1">
        <v>0</v>
      </c>
      <c r="N133" s="1"/>
      <c r="S133">
        <v>0</v>
      </c>
      <c r="U133">
        <v>0</v>
      </c>
    </row>
    <row r="134" spans="1:21" ht="24.95" customHeight="1" x14ac:dyDescent="0.25">
      <c r="A134" s="165">
        <v>125</v>
      </c>
      <c r="B134" s="163"/>
      <c r="C134" s="163" t="s">
        <v>131</v>
      </c>
      <c r="D134" s="163" t="s">
        <v>89</v>
      </c>
      <c r="E134" s="164">
        <v>964</v>
      </c>
      <c r="F134" s="164"/>
      <c r="G134" s="163"/>
      <c r="H134" s="164"/>
      <c r="I134" s="163">
        <f>ROUND(E134*(M134),10)</f>
        <v>0</v>
      </c>
      <c r="J134" s="1">
        <f>ROUND(E134*(N134),10)</f>
        <v>0</v>
      </c>
      <c r="K134" s="1"/>
      <c r="L134" s="1">
        <f>ROUND(E134*(F134+G134),10)</f>
        <v>0</v>
      </c>
      <c r="M134" s="1">
        <v>0</v>
      </c>
      <c r="N134" s="1"/>
      <c r="S134">
        <v>0</v>
      </c>
      <c r="U134">
        <v>0</v>
      </c>
    </row>
    <row r="135" spans="1:21" ht="24.95" customHeight="1" x14ac:dyDescent="0.25">
      <c r="A135" s="165">
        <v>126</v>
      </c>
      <c r="B135" s="156"/>
      <c r="C135" s="163" t="s">
        <v>373</v>
      </c>
      <c r="D135" s="163" t="s">
        <v>89</v>
      </c>
      <c r="E135" s="164">
        <v>34</v>
      </c>
      <c r="F135" s="159"/>
      <c r="G135" s="159"/>
      <c r="H135" s="159"/>
      <c r="I135" s="156"/>
      <c r="J135" s="156"/>
      <c r="K135" s="156">
        <f>ROUND((SUM(K130:K134))/1,10)</f>
        <v>0</v>
      </c>
      <c r="L135" s="156">
        <f>ROUND((SUM(L130:L134))/1,10)</f>
        <v>0</v>
      </c>
      <c r="M135" s="156"/>
      <c r="N135" s="156"/>
      <c r="O135" s="153"/>
      <c r="P135" s="153"/>
      <c r="Q135" s="153"/>
      <c r="R135" s="153"/>
      <c r="S135" s="153"/>
      <c r="T135" s="153"/>
      <c r="U135" s="153"/>
    </row>
    <row r="136" spans="1:21" ht="24.95" customHeight="1" x14ac:dyDescent="0.25">
      <c r="A136" s="165">
        <v>127</v>
      </c>
      <c r="B136" s="156"/>
      <c r="C136" s="163" t="s">
        <v>132</v>
      </c>
      <c r="D136" s="163" t="s">
        <v>89</v>
      </c>
      <c r="E136" s="164">
        <v>108</v>
      </c>
      <c r="F136" s="159"/>
      <c r="G136" s="159"/>
      <c r="H136" s="159"/>
      <c r="I136" s="167"/>
      <c r="J136" s="156"/>
      <c r="K136" s="157">
        <f>ROUND((SUM(K88:K135))/2,10)</f>
        <v>0</v>
      </c>
      <c r="L136" s="157">
        <f>ROUND((SUM(L88:L135))/2,10)</f>
        <v>0</v>
      </c>
      <c r="M136" s="156"/>
      <c r="N136" s="156"/>
    </row>
    <row r="137" spans="1:21" ht="24.95" customHeight="1" x14ac:dyDescent="0.25">
      <c r="A137" s="165">
        <v>128</v>
      </c>
      <c r="B137" s="1"/>
      <c r="C137" s="163" t="s">
        <v>374</v>
      </c>
      <c r="D137" s="163" t="s">
        <v>107</v>
      </c>
      <c r="E137" s="164">
        <v>8</v>
      </c>
      <c r="F137" s="1"/>
      <c r="G137" s="1"/>
      <c r="H137" s="1"/>
      <c r="I137" s="1"/>
      <c r="J137" s="1"/>
      <c r="K137" s="1"/>
      <c r="L137" s="1"/>
      <c r="M137" s="1"/>
      <c r="N137" s="1"/>
    </row>
    <row r="138" spans="1:21" ht="24.95" customHeight="1" x14ac:dyDescent="0.25">
      <c r="A138" s="165">
        <v>129</v>
      </c>
      <c r="B138" s="156"/>
      <c r="C138" s="163" t="s">
        <v>375</v>
      </c>
      <c r="D138" s="163" t="s">
        <v>99</v>
      </c>
      <c r="E138" s="164">
        <v>14.5</v>
      </c>
      <c r="F138" s="156"/>
      <c r="G138" s="156"/>
      <c r="H138" s="156"/>
      <c r="I138" s="156"/>
      <c r="J138" s="156"/>
      <c r="K138" s="156"/>
      <c r="L138" s="156"/>
      <c r="M138" s="156"/>
      <c r="N138" s="156"/>
      <c r="O138" s="153"/>
      <c r="P138" s="153"/>
      <c r="Q138" s="153"/>
      <c r="R138" s="153"/>
      <c r="S138" s="153"/>
      <c r="T138" s="153"/>
      <c r="U138" s="153"/>
    </row>
    <row r="139" spans="1:21" ht="24.95" customHeight="1" x14ac:dyDescent="0.25">
      <c r="A139" s="165">
        <v>130</v>
      </c>
      <c r="B139" s="156"/>
      <c r="C139" s="163" t="s">
        <v>240</v>
      </c>
      <c r="D139" s="163" t="s">
        <v>99</v>
      </c>
      <c r="E139" s="164">
        <v>68</v>
      </c>
      <c r="F139" s="156"/>
      <c r="G139" s="156"/>
      <c r="H139" s="156"/>
      <c r="I139" s="156"/>
      <c r="J139" s="156"/>
      <c r="K139" s="156"/>
      <c r="L139" s="156"/>
      <c r="M139" s="156"/>
      <c r="N139" s="156"/>
      <c r="O139" s="153"/>
      <c r="P139" s="153"/>
      <c r="Q139" s="153"/>
      <c r="R139" s="153"/>
      <c r="S139" s="153"/>
      <c r="T139" s="153"/>
      <c r="U139" s="153"/>
    </row>
    <row r="140" spans="1:21" ht="24.95" customHeight="1" x14ac:dyDescent="0.25">
      <c r="A140" s="165">
        <v>131</v>
      </c>
      <c r="B140" s="182"/>
      <c r="C140" s="163" t="s">
        <v>376</v>
      </c>
      <c r="D140" s="163" t="s">
        <v>89</v>
      </c>
      <c r="E140" s="164">
        <v>8</v>
      </c>
      <c r="F140" s="183"/>
      <c r="G140" s="183"/>
      <c r="H140" s="183"/>
      <c r="I140" s="156"/>
      <c r="J140" s="156"/>
      <c r="K140" s="156">
        <f>ROUND((SUM(K138:K139))/2,10)</f>
        <v>0</v>
      </c>
      <c r="L140" s="156">
        <f>ROUND((SUM(L138:L139))/2,10)</f>
        <v>0</v>
      </c>
      <c r="M140" s="156"/>
      <c r="N140" s="156"/>
    </row>
    <row r="141" spans="1:21" ht="24.95" customHeight="1" x14ac:dyDescent="0.25">
      <c r="A141" s="165">
        <v>132</v>
      </c>
      <c r="B141" s="180"/>
      <c r="C141" s="163" t="s">
        <v>377</v>
      </c>
      <c r="D141" s="163" t="s">
        <v>89</v>
      </c>
      <c r="E141" s="164">
        <v>8</v>
      </c>
      <c r="F141" s="181"/>
      <c r="G141" s="181"/>
      <c r="H141" s="181"/>
      <c r="I141" s="168"/>
      <c r="J141" s="168">
        <f>ROUND((SUM(J7:J140)),10)</f>
        <v>0</v>
      </c>
      <c r="K141" s="168">
        <f>ROUND((SUM(K7:K140))/3,10)</f>
        <v>0</v>
      </c>
      <c r="L141" s="168">
        <f>ROUND((SUM(L7:L140))/3,10)</f>
        <v>0</v>
      </c>
      <c r="M141" s="168"/>
      <c r="N141" s="168"/>
      <c r="U141">
        <f>(SUM(U7:U140))</f>
        <v>0</v>
      </c>
    </row>
    <row r="142" spans="1:21" ht="24.95" customHeight="1" x14ac:dyDescent="0.25">
      <c r="A142" s="165">
        <v>133</v>
      </c>
      <c r="C142" s="163" t="s">
        <v>304</v>
      </c>
      <c r="D142" s="163" t="s">
        <v>206</v>
      </c>
      <c r="E142" s="164">
        <v>1200</v>
      </c>
    </row>
    <row r="143" spans="1:21" ht="24.95" customHeight="1" x14ac:dyDescent="0.25">
      <c r="A143" s="165">
        <v>134</v>
      </c>
      <c r="C143" s="163" t="s">
        <v>378</v>
      </c>
      <c r="D143" s="163" t="s">
        <v>107</v>
      </c>
      <c r="E143" s="164">
        <v>2</v>
      </c>
    </row>
    <row r="144" spans="1:21" ht="24.95" customHeight="1" x14ac:dyDescent="0.25">
      <c r="A144" s="165">
        <v>135</v>
      </c>
      <c r="C144" s="163" t="s">
        <v>379</v>
      </c>
      <c r="D144" s="163" t="s">
        <v>107</v>
      </c>
      <c r="E144" s="164">
        <v>2</v>
      </c>
    </row>
    <row r="145" spans="1:5" ht="24.95" customHeight="1" x14ac:dyDescent="0.25">
      <c r="A145" s="165">
        <v>136</v>
      </c>
      <c r="C145" s="163" t="s">
        <v>235</v>
      </c>
      <c r="D145" s="163" t="s">
        <v>107</v>
      </c>
      <c r="E145" s="164">
        <v>2</v>
      </c>
    </row>
    <row r="146" spans="1:5" ht="24.95" customHeight="1" x14ac:dyDescent="0.25">
      <c r="A146" s="165">
        <v>137</v>
      </c>
      <c r="C146" s="163" t="s">
        <v>239</v>
      </c>
      <c r="D146" s="163" t="s">
        <v>107</v>
      </c>
      <c r="E146" s="164">
        <v>2</v>
      </c>
    </row>
    <row r="147" spans="1:5" ht="24.95" customHeight="1" x14ac:dyDescent="0.25">
      <c r="A147" s="165">
        <v>138</v>
      </c>
      <c r="C147" s="163" t="s">
        <v>134</v>
      </c>
      <c r="D147" s="163" t="s">
        <v>107</v>
      </c>
      <c r="E147" s="164">
        <v>2</v>
      </c>
    </row>
    <row r="148" spans="1:5" ht="24.95" customHeight="1" x14ac:dyDescent="0.25">
      <c r="A148" s="165">
        <v>139</v>
      </c>
      <c r="C148" s="163" t="s">
        <v>135</v>
      </c>
      <c r="D148" s="163" t="s">
        <v>107</v>
      </c>
      <c r="E148" s="164">
        <v>2</v>
      </c>
    </row>
    <row r="149" spans="1:5" ht="24.95" customHeight="1" x14ac:dyDescent="0.25">
      <c r="A149" s="165">
        <v>140</v>
      </c>
      <c r="C149" s="163" t="s">
        <v>380</v>
      </c>
      <c r="D149" s="163" t="s">
        <v>107</v>
      </c>
      <c r="E149" s="164">
        <v>4</v>
      </c>
    </row>
    <row r="150" spans="1:5" ht="24.95" customHeight="1" x14ac:dyDescent="0.25">
      <c r="A150" s="165">
        <v>141</v>
      </c>
      <c r="C150" s="163" t="s">
        <v>381</v>
      </c>
      <c r="D150" s="163" t="s">
        <v>107</v>
      </c>
      <c r="E150" s="164">
        <v>10</v>
      </c>
    </row>
    <row r="151" spans="1:5" ht="24.95" customHeight="1" x14ac:dyDescent="0.25">
      <c r="A151" s="165">
        <v>142</v>
      </c>
      <c r="C151" s="163" t="s">
        <v>241</v>
      </c>
      <c r="D151" s="163" t="s">
        <v>99</v>
      </c>
      <c r="E151" s="164">
        <v>68</v>
      </c>
    </row>
    <row r="152" spans="1:5" ht="24.95" customHeight="1" x14ac:dyDescent="0.25">
      <c r="A152" s="165">
        <v>143</v>
      </c>
      <c r="C152" s="163" t="s">
        <v>382</v>
      </c>
      <c r="D152" s="163" t="s">
        <v>99</v>
      </c>
      <c r="E152" s="164">
        <v>22.5</v>
      </c>
    </row>
    <row r="153" spans="1:5" ht="24.95" customHeight="1" x14ac:dyDescent="0.25">
      <c r="A153" s="165">
        <v>144</v>
      </c>
      <c r="C153" s="163" t="s">
        <v>383</v>
      </c>
      <c r="D153" s="163" t="s">
        <v>99</v>
      </c>
      <c r="E153" s="164">
        <v>205.5</v>
      </c>
    </row>
    <row r="154" spans="1:5" ht="24.95" customHeight="1" x14ac:dyDescent="0.25">
      <c r="A154" s="165">
        <v>145</v>
      </c>
      <c r="C154" s="163" t="s">
        <v>384</v>
      </c>
      <c r="D154" s="163" t="s">
        <v>107</v>
      </c>
      <c r="E154" s="164">
        <v>4</v>
      </c>
    </row>
    <row r="155" spans="1:5" ht="24.95" customHeight="1" x14ac:dyDescent="0.25">
      <c r="A155" s="165">
        <v>146</v>
      </c>
      <c r="C155" s="163" t="s">
        <v>385</v>
      </c>
      <c r="D155" s="163" t="s">
        <v>107</v>
      </c>
      <c r="E155" s="164">
        <v>2</v>
      </c>
    </row>
    <row r="156" spans="1:5" ht="24.95" customHeight="1" x14ac:dyDescent="0.25">
      <c r="A156" s="165">
        <v>147</v>
      </c>
      <c r="C156" s="163" t="s">
        <v>386</v>
      </c>
      <c r="D156" s="163" t="s">
        <v>136</v>
      </c>
      <c r="E156" s="164">
        <v>1.55</v>
      </c>
    </row>
    <row r="157" spans="1:5" ht="24.95" customHeight="1" x14ac:dyDescent="0.25">
      <c r="A157" s="165">
        <v>148</v>
      </c>
      <c r="C157" s="163" t="s">
        <v>139</v>
      </c>
      <c r="D157" s="163" t="s">
        <v>140</v>
      </c>
      <c r="E157" s="164"/>
    </row>
    <row r="158" spans="1:5" ht="24.95" customHeight="1" x14ac:dyDescent="0.25">
      <c r="A158" s="165">
        <v>149</v>
      </c>
      <c r="C158" s="163" t="s">
        <v>114</v>
      </c>
      <c r="D158" s="163" t="s">
        <v>99</v>
      </c>
      <c r="E158" s="164">
        <v>25</v>
      </c>
    </row>
    <row r="159" spans="1:5" ht="24.95" customHeight="1" x14ac:dyDescent="0.25">
      <c r="A159" s="165">
        <v>150</v>
      </c>
      <c r="C159" s="163" t="s">
        <v>387</v>
      </c>
      <c r="D159" s="163" t="s">
        <v>89</v>
      </c>
      <c r="E159" s="164">
        <v>15</v>
      </c>
    </row>
    <row r="160" spans="1:5" ht="24.95" customHeight="1" x14ac:dyDescent="0.25">
      <c r="A160" s="165">
        <v>151</v>
      </c>
      <c r="C160" s="163" t="s">
        <v>141</v>
      </c>
      <c r="D160" s="163" t="s">
        <v>89</v>
      </c>
      <c r="E160" s="164">
        <v>25</v>
      </c>
    </row>
    <row r="161" spans="1:5" ht="24.95" customHeight="1" x14ac:dyDescent="0.25">
      <c r="A161" s="165">
        <v>152</v>
      </c>
      <c r="C161" s="163" t="s">
        <v>142</v>
      </c>
      <c r="D161" s="163" t="s">
        <v>140</v>
      </c>
      <c r="E161" s="164"/>
    </row>
    <row r="162" spans="1:5" ht="24.95" customHeight="1" x14ac:dyDescent="0.25">
      <c r="A162" s="165">
        <v>153</v>
      </c>
      <c r="C162" s="163" t="s">
        <v>143</v>
      </c>
      <c r="D162" s="163" t="s">
        <v>89</v>
      </c>
      <c r="E162" s="164">
        <v>15</v>
      </c>
    </row>
    <row r="163" spans="1:5" ht="24.95" customHeight="1" x14ac:dyDescent="0.25">
      <c r="A163" s="165">
        <v>154</v>
      </c>
      <c r="C163" s="163" t="s">
        <v>110</v>
      </c>
      <c r="D163" s="163" t="s">
        <v>89</v>
      </c>
      <c r="E163" s="164">
        <v>4</v>
      </c>
    </row>
    <row r="164" spans="1:5" ht="24.95" customHeight="1" x14ac:dyDescent="0.25">
      <c r="A164" s="165">
        <v>155</v>
      </c>
      <c r="C164" s="163" t="s">
        <v>144</v>
      </c>
      <c r="D164" s="163" t="s">
        <v>89</v>
      </c>
      <c r="E164" s="164">
        <v>25</v>
      </c>
    </row>
    <row r="165" spans="1:5" ht="24.95" customHeight="1" x14ac:dyDescent="0.25">
      <c r="A165" s="165">
        <v>156</v>
      </c>
      <c r="C165" s="163" t="s">
        <v>111</v>
      </c>
      <c r="D165" s="163" t="s">
        <v>89</v>
      </c>
      <c r="E165" s="164">
        <v>4</v>
      </c>
    </row>
    <row r="166" spans="1:5" ht="24.95" customHeight="1" x14ac:dyDescent="0.25">
      <c r="A166" s="165">
        <v>157</v>
      </c>
      <c r="C166" s="163" t="s">
        <v>388</v>
      </c>
      <c r="D166" s="163" t="s">
        <v>89</v>
      </c>
      <c r="E166" s="164">
        <v>15</v>
      </c>
    </row>
    <row r="167" spans="1:5" ht="24.95" customHeight="1" x14ac:dyDescent="0.25">
      <c r="A167" s="165">
        <v>158</v>
      </c>
      <c r="C167" s="163" t="s">
        <v>118</v>
      </c>
      <c r="D167" s="163" t="s">
        <v>89</v>
      </c>
      <c r="E167" s="164">
        <v>25</v>
      </c>
    </row>
    <row r="168" spans="1:5" ht="24.95" customHeight="1" x14ac:dyDescent="0.25">
      <c r="A168" s="165">
        <v>159</v>
      </c>
      <c r="C168" s="163" t="s">
        <v>231</v>
      </c>
      <c r="D168" s="163" t="s">
        <v>107</v>
      </c>
      <c r="E168" s="164">
        <v>1</v>
      </c>
    </row>
    <row r="169" spans="1:5" ht="24.95" customHeight="1" x14ac:dyDescent="0.25">
      <c r="A169" s="165">
        <v>160</v>
      </c>
      <c r="C169" s="163" t="s">
        <v>232</v>
      </c>
      <c r="D169" s="163" t="s">
        <v>107</v>
      </c>
      <c r="E169" s="164">
        <v>13</v>
      </c>
    </row>
    <row r="170" spans="1:5" ht="24.95" customHeight="1" x14ac:dyDescent="0.25">
      <c r="A170" s="165">
        <v>161</v>
      </c>
      <c r="C170" s="163" t="s">
        <v>389</v>
      </c>
      <c r="D170" s="163" t="s">
        <v>107</v>
      </c>
      <c r="E170" s="164">
        <v>12</v>
      </c>
    </row>
    <row r="171" spans="1:5" ht="24.95" customHeight="1" x14ac:dyDescent="0.25">
      <c r="A171" s="165">
        <v>162</v>
      </c>
      <c r="C171" s="163" t="s">
        <v>390</v>
      </c>
      <c r="D171" s="163" t="s">
        <v>107</v>
      </c>
      <c r="E171" s="164">
        <v>2</v>
      </c>
    </row>
    <row r="172" spans="1:5" ht="24.95" customHeight="1" x14ac:dyDescent="0.25">
      <c r="A172" s="165">
        <v>163</v>
      </c>
      <c r="C172" s="163" t="s">
        <v>391</v>
      </c>
      <c r="D172" s="163" t="s">
        <v>107</v>
      </c>
      <c r="E172" s="164">
        <v>12</v>
      </c>
    </row>
    <row r="173" spans="1:5" ht="24.95" customHeight="1" x14ac:dyDescent="0.25">
      <c r="A173" s="165">
        <v>164</v>
      </c>
      <c r="C173" s="163" t="s">
        <v>392</v>
      </c>
      <c r="D173" s="163" t="s">
        <v>107</v>
      </c>
      <c r="E173" s="164">
        <v>2</v>
      </c>
    </row>
    <row r="174" spans="1:5" ht="24.95" customHeight="1" x14ac:dyDescent="0.25">
      <c r="A174" s="165">
        <v>165</v>
      </c>
      <c r="C174" s="163" t="s">
        <v>145</v>
      </c>
      <c r="D174" s="163" t="s">
        <v>107</v>
      </c>
      <c r="E174" s="164">
        <v>2</v>
      </c>
    </row>
    <row r="175" spans="1:5" ht="24.95" customHeight="1" x14ac:dyDescent="0.25">
      <c r="A175" s="165">
        <v>166</v>
      </c>
      <c r="C175" s="163" t="s">
        <v>146</v>
      </c>
      <c r="D175" s="163" t="s">
        <v>107</v>
      </c>
      <c r="E175" s="164">
        <v>13</v>
      </c>
    </row>
    <row r="176" spans="1:5" ht="24.95" customHeight="1" x14ac:dyDescent="0.25">
      <c r="A176" s="165">
        <v>167</v>
      </c>
      <c r="C176" s="163" t="s">
        <v>236</v>
      </c>
      <c r="D176" s="163" t="s">
        <v>107</v>
      </c>
      <c r="E176" s="164">
        <v>35</v>
      </c>
    </row>
    <row r="177" spans="1:5" ht="24.95" customHeight="1" x14ac:dyDescent="0.25">
      <c r="A177" s="165">
        <v>168</v>
      </c>
      <c r="C177" s="163" t="s">
        <v>147</v>
      </c>
      <c r="D177" s="163" t="s">
        <v>140</v>
      </c>
      <c r="E177" s="164"/>
    </row>
    <row r="178" spans="1:5" ht="24.95" customHeight="1" x14ac:dyDescent="0.25">
      <c r="A178" s="165">
        <v>169</v>
      </c>
      <c r="C178" s="163" t="s">
        <v>393</v>
      </c>
      <c r="D178" s="163" t="s">
        <v>309</v>
      </c>
      <c r="E178" s="164">
        <v>21</v>
      </c>
    </row>
    <row r="179" spans="1:5" ht="24.95" customHeight="1" x14ac:dyDescent="0.25">
      <c r="A179" s="165">
        <v>170</v>
      </c>
      <c r="C179" s="163" t="s">
        <v>394</v>
      </c>
      <c r="D179" s="163" t="s">
        <v>107</v>
      </c>
      <c r="E179" s="164">
        <v>21</v>
      </c>
    </row>
    <row r="180" spans="1:5" ht="24.95" customHeight="1" x14ac:dyDescent="0.25">
      <c r="A180" s="165">
        <v>171</v>
      </c>
      <c r="C180" s="163" t="s">
        <v>395</v>
      </c>
      <c r="D180" s="163" t="s">
        <v>89</v>
      </c>
      <c r="E180" s="164">
        <v>15</v>
      </c>
    </row>
    <row r="181" spans="1:5" ht="24.95" customHeight="1" x14ac:dyDescent="0.25">
      <c r="A181" s="165">
        <v>172</v>
      </c>
      <c r="C181" s="163" t="s">
        <v>148</v>
      </c>
      <c r="D181" s="163" t="s">
        <v>89</v>
      </c>
      <c r="E181" s="164">
        <v>29</v>
      </c>
    </row>
    <row r="182" spans="1:5" ht="24.95" customHeight="1" x14ac:dyDescent="0.25">
      <c r="A182" s="165">
        <v>173</v>
      </c>
      <c r="C182" s="163" t="s">
        <v>149</v>
      </c>
      <c r="D182" s="163" t="s">
        <v>86</v>
      </c>
      <c r="E182" s="164">
        <v>72</v>
      </c>
    </row>
    <row r="183" spans="1:5" ht="24.95" customHeight="1" x14ac:dyDescent="0.25">
      <c r="A183" s="165">
        <v>174</v>
      </c>
      <c r="C183" s="189" t="s">
        <v>396</v>
      </c>
      <c r="D183" s="245" t="s">
        <v>89</v>
      </c>
      <c r="E183" s="164">
        <v>96</v>
      </c>
    </row>
    <row r="184" spans="1:5" ht="24.95" customHeight="1" x14ac:dyDescent="0.25">
      <c r="A184" s="165">
        <v>175</v>
      </c>
      <c r="C184" s="189" t="s">
        <v>397</v>
      </c>
      <c r="D184" s="245" t="s">
        <v>89</v>
      </c>
      <c r="E184" s="164">
        <v>18</v>
      </c>
    </row>
    <row r="185" spans="1:5" ht="24.95" customHeight="1" x14ac:dyDescent="0.25">
      <c r="A185" s="165">
        <v>176</v>
      </c>
      <c r="C185" s="189" t="s">
        <v>398</v>
      </c>
      <c r="D185" s="245" t="s">
        <v>89</v>
      </c>
      <c r="E185" s="164">
        <v>876</v>
      </c>
    </row>
    <row r="186" spans="1:5" ht="24.95" customHeight="1" x14ac:dyDescent="0.25">
      <c r="A186" s="165">
        <v>177</v>
      </c>
      <c r="C186" s="189" t="s">
        <v>399</v>
      </c>
      <c r="D186" s="245" t="s">
        <v>89</v>
      </c>
      <c r="E186" s="164">
        <v>516</v>
      </c>
    </row>
    <row r="187" spans="1:5" ht="24.95" customHeight="1" x14ac:dyDescent="0.25">
      <c r="A187" s="165">
        <v>178</v>
      </c>
      <c r="C187" s="189" t="s">
        <v>400</v>
      </c>
      <c r="D187" s="245" t="s">
        <v>89</v>
      </c>
      <c r="E187" s="164">
        <v>198</v>
      </c>
    </row>
    <row r="188" spans="1:5" ht="24.95" customHeight="1" x14ac:dyDescent="0.25">
      <c r="A188" s="165">
        <v>179</v>
      </c>
      <c r="C188" s="189" t="s">
        <v>401</v>
      </c>
      <c r="D188" s="245" t="s">
        <v>89</v>
      </c>
      <c r="E188" s="164">
        <v>180</v>
      </c>
    </row>
    <row r="189" spans="1:5" ht="24.95" customHeight="1" x14ac:dyDescent="0.25">
      <c r="A189" s="165">
        <v>180</v>
      </c>
      <c r="C189" s="189" t="s">
        <v>402</v>
      </c>
      <c r="D189" s="245" t="s">
        <v>89</v>
      </c>
      <c r="E189" s="164">
        <v>912</v>
      </c>
    </row>
    <row r="190" spans="1:5" ht="24.95" customHeight="1" x14ac:dyDescent="0.25">
      <c r="A190" s="165">
        <v>181</v>
      </c>
      <c r="C190" s="189" t="s">
        <v>403</v>
      </c>
      <c r="D190" s="245" t="s">
        <v>89</v>
      </c>
      <c r="E190" s="164">
        <v>240</v>
      </c>
    </row>
    <row r="191" spans="1:5" ht="24.95" customHeight="1" x14ac:dyDescent="0.25">
      <c r="A191" s="165">
        <v>182</v>
      </c>
      <c r="C191" s="189" t="s">
        <v>404</v>
      </c>
      <c r="D191" s="245" t="s">
        <v>107</v>
      </c>
      <c r="E191" s="164">
        <v>4</v>
      </c>
    </row>
    <row r="192" spans="1:5" ht="24.95" customHeight="1" x14ac:dyDescent="0.25">
      <c r="A192" s="165">
        <v>183</v>
      </c>
      <c r="C192" s="189" t="s">
        <v>405</v>
      </c>
      <c r="D192" s="245" t="s">
        <v>107</v>
      </c>
      <c r="E192" s="164">
        <v>2</v>
      </c>
    </row>
    <row r="193" spans="1:5" ht="24.95" customHeight="1" x14ac:dyDescent="0.25">
      <c r="A193" s="165">
        <v>184</v>
      </c>
      <c r="C193" s="189" t="s">
        <v>406</v>
      </c>
      <c r="D193" s="245" t="s">
        <v>107</v>
      </c>
      <c r="E193" s="164">
        <v>2</v>
      </c>
    </row>
    <row r="194" spans="1:5" ht="24.95" customHeight="1" x14ac:dyDescent="0.25">
      <c r="A194" s="165">
        <v>185</v>
      </c>
      <c r="C194" s="189" t="s">
        <v>407</v>
      </c>
      <c r="D194" s="245" t="s">
        <v>107</v>
      </c>
      <c r="E194" s="164">
        <v>4</v>
      </c>
    </row>
    <row r="195" spans="1:5" ht="24.95" customHeight="1" x14ac:dyDescent="0.25">
      <c r="A195" s="165">
        <v>186</v>
      </c>
      <c r="C195" s="189" t="s">
        <v>408</v>
      </c>
      <c r="D195" s="245" t="s">
        <v>107</v>
      </c>
      <c r="E195" s="164">
        <v>2</v>
      </c>
    </row>
    <row r="196" spans="1:5" ht="24.95" customHeight="1" x14ac:dyDescent="0.25">
      <c r="A196" s="165">
        <v>187</v>
      </c>
      <c r="C196" s="189" t="s">
        <v>409</v>
      </c>
      <c r="D196" s="245" t="s">
        <v>107</v>
      </c>
      <c r="E196" s="164">
        <v>2</v>
      </c>
    </row>
    <row r="197" spans="1:5" ht="24.95" customHeight="1" x14ac:dyDescent="0.25">
      <c r="A197" s="165">
        <v>188</v>
      </c>
      <c r="C197" s="189" t="s">
        <v>410</v>
      </c>
      <c r="D197" s="245" t="s">
        <v>107</v>
      </c>
      <c r="E197" s="164">
        <v>2</v>
      </c>
    </row>
    <row r="198" spans="1:5" ht="24.95" customHeight="1" x14ac:dyDescent="0.25">
      <c r="A198" s="165">
        <v>189</v>
      </c>
      <c r="C198" s="189" t="s">
        <v>411</v>
      </c>
      <c r="D198" s="245" t="s">
        <v>107</v>
      </c>
      <c r="E198" s="164">
        <v>4</v>
      </c>
    </row>
    <row r="199" spans="1:5" ht="24.95" customHeight="1" x14ac:dyDescent="0.25">
      <c r="A199" s="165">
        <v>190</v>
      </c>
      <c r="C199" s="189" t="s">
        <v>412</v>
      </c>
      <c r="D199" s="245" t="s">
        <v>107</v>
      </c>
      <c r="E199" s="164">
        <v>2</v>
      </c>
    </row>
    <row r="200" spans="1:5" ht="24.95" customHeight="1" x14ac:dyDescent="0.25">
      <c r="A200" s="165">
        <v>191</v>
      </c>
      <c r="C200" s="189" t="s">
        <v>413</v>
      </c>
      <c r="D200" s="245" t="s">
        <v>107</v>
      </c>
      <c r="E200" s="164">
        <v>26</v>
      </c>
    </row>
    <row r="201" spans="1:5" ht="24.95" customHeight="1" x14ac:dyDescent="0.25">
      <c r="A201" s="165">
        <v>192</v>
      </c>
      <c r="C201" s="189" t="s">
        <v>226</v>
      </c>
      <c r="D201" s="245" t="s">
        <v>107</v>
      </c>
      <c r="E201" s="164">
        <v>4</v>
      </c>
    </row>
    <row r="202" spans="1:5" ht="24.95" customHeight="1" x14ac:dyDescent="0.25">
      <c r="A202" s="165">
        <v>193</v>
      </c>
      <c r="C202" s="189" t="s">
        <v>414</v>
      </c>
      <c r="D202" s="245" t="s">
        <v>107</v>
      </c>
      <c r="E202" s="164">
        <v>2</v>
      </c>
    </row>
    <row r="203" spans="1:5" ht="24.95" customHeight="1" x14ac:dyDescent="0.25">
      <c r="A203" s="165">
        <v>194</v>
      </c>
      <c r="C203" s="189" t="s">
        <v>415</v>
      </c>
      <c r="D203" s="245" t="s">
        <v>107</v>
      </c>
      <c r="E203" s="164">
        <v>2</v>
      </c>
    </row>
    <row r="204" spans="1:5" ht="24.95" customHeight="1" x14ac:dyDescent="0.25">
      <c r="A204" s="165">
        <v>195</v>
      </c>
      <c r="C204" s="189" t="s">
        <v>416</v>
      </c>
      <c r="D204" s="245" t="s">
        <v>107</v>
      </c>
      <c r="E204" s="164">
        <v>2</v>
      </c>
    </row>
    <row r="205" spans="1:5" ht="24.95" customHeight="1" x14ac:dyDescent="0.25">
      <c r="A205" s="165">
        <v>196</v>
      </c>
      <c r="C205" s="189" t="s">
        <v>417</v>
      </c>
      <c r="D205" s="245" t="s">
        <v>107</v>
      </c>
      <c r="E205" s="164">
        <v>2</v>
      </c>
    </row>
    <row r="206" spans="1:5" ht="24.95" customHeight="1" x14ac:dyDescent="0.25">
      <c r="A206" s="165">
        <v>197</v>
      </c>
      <c r="C206" s="189" t="s">
        <v>418</v>
      </c>
      <c r="D206" s="245" t="s">
        <v>107</v>
      </c>
      <c r="E206" s="164">
        <v>4</v>
      </c>
    </row>
    <row r="207" spans="1:5" ht="24.95" customHeight="1" x14ac:dyDescent="0.25">
      <c r="A207" s="165">
        <v>198</v>
      </c>
      <c r="C207" s="189" t="s">
        <v>419</v>
      </c>
      <c r="D207" s="245" t="s">
        <v>107</v>
      </c>
      <c r="E207" s="164">
        <v>2</v>
      </c>
    </row>
    <row r="208" spans="1:5" ht="24.95" customHeight="1" x14ac:dyDescent="0.25">
      <c r="A208" s="165">
        <v>199</v>
      </c>
      <c r="C208" s="189" t="s">
        <v>420</v>
      </c>
      <c r="D208" s="245" t="s">
        <v>107</v>
      </c>
      <c r="E208" s="164">
        <v>2</v>
      </c>
    </row>
    <row r="209" spans="1:5" ht="24.95" customHeight="1" x14ac:dyDescent="0.25">
      <c r="A209" s="165">
        <v>200</v>
      </c>
      <c r="C209" s="189" t="s">
        <v>421</v>
      </c>
      <c r="D209" s="245" t="s">
        <v>107</v>
      </c>
      <c r="E209" s="164">
        <v>2</v>
      </c>
    </row>
    <row r="210" spans="1:5" ht="24.95" customHeight="1" x14ac:dyDescent="0.25">
      <c r="A210" s="165">
        <v>201</v>
      </c>
      <c r="C210" s="189" t="s">
        <v>422</v>
      </c>
      <c r="D210" s="245" t="s">
        <v>95</v>
      </c>
      <c r="E210" s="164">
        <v>2</v>
      </c>
    </row>
    <row r="211" spans="1:5" ht="24.95" customHeight="1" x14ac:dyDescent="0.25">
      <c r="A211" s="165">
        <v>202</v>
      </c>
      <c r="C211" s="189" t="s">
        <v>423</v>
      </c>
      <c r="D211" s="245" t="s">
        <v>95</v>
      </c>
      <c r="E211" s="164">
        <v>2</v>
      </c>
    </row>
    <row r="212" spans="1:5" ht="24.95" customHeight="1" x14ac:dyDescent="0.25">
      <c r="A212" s="165">
        <v>203</v>
      </c>
      <c r="C212" s="189" t="s">
        <v>424</v>
      </c>
      <c r="D212" s="245" t="s">
        <v>95</v>
      </c>
      <c r="E212" s="164">
        <v>2</v>
      </c>
    </row>
    <row r="213" spans="1:5" ht="24.95" customHeight="1" x14ac:dyDescent="0.25">
      <c r="A213" s="165">
        <v>204</v>
      </c>
      <c r="C213" s="189" t="s">
        <v>425</v>
      </c>
      <c r="D213" s="245" t="s">
        <v>95</v>
      </c>
      <c r="E213" s="164">
        <v>4</v>
      </c>
    </row>
    <row r="214" spans="1:5" ht="24.95" customHeight="1" x14ac:dyDescent="0.25">
      <c r="A214" s="165">
        <v>205</v>
      </c>
      <c r="C214" s="189" t="s">
        <v>426</v>
      </c>
      <c r="D214" s="245" t="s">
        <v>95</v>
      </c>
      <c r="E214" s="164">
        <v>2</v>
      </c>
    </row>
    <row r="215" spans="1:5" ht="24.95" customHeight="1" x14ac:dyDescent="0.25">
      <c r="A215" s="165">
        <v>206</v>
      </c>
      <c r="C215" s="189" t="s">
        <v>213</v>
      </c>
      <c r="D215" s="245" t="s">
        <v>95</v>
      </c>
      <c r="E215" s="164">
        <v>11</v>
      </c>
    </row>
    <row r="216" spans="1:5" ht="24.95" customHeight="1" x14ac:dyDescent="0.25">
      <c r="A216" s="165">
        <v>207</v>
      </c>
      <c r="C216" s="189" t="s">
        <v>427</v>
      </c>
      <c r="D216" s="245" t="s">
        <v>95</v>
      </c>
      <c r="E216" s="164">
        <v>16</v>
      </c>
    </row>
    <row r="217" spans="1:5" ht="24.95" customHeight="1" x14ac:dyDescent="0.25">
      <c r="A217" s="165">
        <v>208</v>
      </c>
      <c r="C217" s="189" t="s">
        <v>214</v>
      </c>
      <c r="D217" s="245" t="s">
        <v>95</v>
      </c>
      <c r="E217" s="164">
        <v>88</v>
      </c>
    </row>
    <row r="218" spans="1:5" ht="24.95" customHeight="1" x14ac:dyDescent="0.25">
      <c r="A218" s="165">
        <v>209</v>
      </c>
      <c r="C218" s="189" t="s">
        <v>227</v>
      </c>
      <c r="D218" s="245" t="s">
        <v>95</v>
      </c>
      <c r="E218" s="164">
        <v>58</v>
      </c>
    </row>
    <row r="219" spans="1:5" ht="24.95" customHeight="1" x14ac:dyDescent="0.25">
      <c r="A219" s="165">
        <v>210</v>
      </c>
      <c r="C219" s="189" t="s">
        <v>215</v>
      </c>
      <c r="D219" s="245" t="s">
        <v>95</v>
      </c>
      <c r="E219" s="164">
        <v>38</v>
      </c>
    </row>
    <row r="220" spans="1:5" ht="24.95" customHeight="1" x14ac:dyDescent="0.25">
      <c r="A220" s="165">
        <v>211</v>
      </c>
      <c r="C220" s="189" t="s">
        <v>238</v>
      </c>
      <c r="D220" s="245" t="s">
        <v>95</v>
      </c>
      <c r="E220" s="164">
        <v>24</v>
      </c>
    </row>
    <row r="221" spans="1:5" ht="24.95" customHeight="1" x14ac:dyDescent="0.25">
      <c r="A221" s="165">
        <v>212</v>
      </c>
      <c r="C221" s="189" t="s">
        <v>216</v>
      </c>
      <c r="D221" s="245" t="s">
        <v>95</v>
      </c>
      <c r="E221" s="164">
        <v>128</v>
      </c>
    </row>
    <row r="222" spans="1:5" ht="24.95" customHeight="1" x14ac:dyDescent="0.25">
      <c r="A222" s="165">
        <v>213</v>
      </c>
      <c r="C222" s="189" t="s">
        <v>217</v>
      </c>
      <c r="D222" s="245" t="s">
        <v>95</v>
      </c>
      <c r="E222" s="164">
        <v>34</v>
      </c>
    </row>
    <row r="223" spans="1:5" ht="24.95" customHeight="1" x14ac:dyDescent="0.25">
      <c r="A223" s="165">
        <v>214</v>
      </c>
      <c r="C223" s="189" t="s">
        <v>228</v>
      </c>
      <c r="D223" s="245" t="s">
        <v>95</v>
      </c>
      <c r="E223" s="164">
        <v>2</v>
      </c>
    </row>
    <row r="224" spans="1:5" ht="24.95" customHeight="1" x14ac:dyDescent="0.25">
      <c r="A224" s="165">
        <v>215</v>
      </c>
      <c r="C224" s="189" t="s">
        <v>218</v>
      </c>
      <c r="D224" s="245" t="s">
        <v>95</v>
      </c>
      <c r="E224" s="164">
        <v>2</v>
      </c>
    </row>
    <row r="225" spans="1:5" ht="24.95" customHeight="1" x14ac:dyDescent="0.25">
      <c r="A225" s="165">
        <v>216</v>
      </c>
      <c r="C225" s="189" t="s">
        <v>428</v>
      </c>
      <c r="D225" s="245" t="s">
        <v>95</v>
      </c>
      <c r="E225" s="164">
        <v>2</v>
      </c>
    </row>
    <row r="226" spans="1:5" ht="24.95" customHeight="1" x14ac:dyDescent="0.25">
      <c r="A226" s="165">
        <v>217</v>
      </c>
      <c r="C226" s="189" t="s">
        <v>429</v>
      </c>
      <c r="D226" s="245" t="s">
        <v>95</v>
      </c>
      <c r="E226" s="164">
        <v>2</v>
      </c>
    </row>
    <row r="227" spans="1:5" ht="24.95" customHeight="1" x14ac:dyDescent="0.25">
      <c r="A227" s="165">
        <v>218</v>
      </c>
      <c r="C227" s="189" t="s">
        <v>430</v>
      </c>
      <c r="D227" s="245" t="s">
        <v>95</v>
      </c>
      <c r="E227" s="164">
        <v>2</v>
      </c>
    </row>
    <row r="228" spans="1:5" ht="24.95" customHeight="1" x14ac:dyDescent="0.25">
      <c r="A228" s="165">
        <v>219</v>
      </c>
      <c r="C228" s="189" t="s">
        <v>431</v>
      </c>
      <c r="D228" s="245" t="s">
        <v>95</v>
      </c>
      <c r="E228" s="164">
        <v>2</v>
      </c>
    </row>
    <row r="229" spans="1:5" ht="24.95" customHeight="1" x14ac:dyDescent="0.25">
      <c r="A229" s="165">
        <v>220</v>
      </c>
      <c r="C229" s="189" t="s">
        <v>432</v>
      </c>
      <c r="D229" s="245" t="s">
        <v>95</v>
      </c>
      <c r="E229" s="164">
        <v>2</v>
      </c>
    </row>
    <row r="230" spans="1:5" ht="24.95" customHeight="1" x14ac:dyDescent="0.25">
      <c r="A230" s="165">
        <v>221</v>
      </c>
      <c r="C230" s="189" t="s">
        <v>433</v>
      </c>
      <c r="D230" s="245" t="s">
        <v>107</v>
      </c>
      <c r="E230" s="164">
        <v>2</v>
      </c>
    </row>
    <row r="231" spans="1:5" ht="24.95" customHeight="1" x14ac:dyDescent="0.25">
      <c r="A231" s="165">
        <v>222</v>
      </c>
      <c r="C231" s="189" t="s">
        <v>434</v>
      </c>
      <c r="D231" s="245" t="s">
        <v>107</v>
      </c>
      <c r="E231" s="164">
        <v>2</v>
      </c>
    </row>
    <row r="232" spans="1:5" ht="24.95" customHeight="1" x14ac:dyDescent="0.25">
      <c r="A232" s="165">
        <v>223</v>
      </c>
      <c r="C232" s="189" t="s">
        <v>219</v>
      </c>
      <c r="D232" s="245" t="s">
        <v>107</v>
      </c>
      <c r="E232" s="164">
        <v>16</v>
      </c>
    </row>
    <row r="233" spans="1:5" ht="24.95" customHeight="1" x14ac:dyDescent="0.25">
      <c r="A233" s="165">
        <v>224</v>
      </c>
      <c r="C233" s="189" t="s">
        <v>220</v>
      </c>
      <c r="D233" s="245" t="s">
        <v>107</v>
      </c>
      <c r="E233" s="164">
        <v>2</v>
      </c>
    </row>
    <row r="234" spans="1:5" ht="24.95" customHeight="1" x14ac:dyDescent="0.25">
      <c r="A234" s="165">
        <v>225</v>
      </c>
      <c r="C234" s="189" t="s">
        <v>306</v>
      </c>
      <c r="D234" s="245" t="s">
        <v>107</v>
      </c>
      <c r="E234" s="164">
        <v>4</v>
      </c>
    </row>
    <row r="235" spans="1:5" ht="24.95" customHeight="1" x14ac:dyDescent="0.25">
      <c r="A235" s="165">
        <v>226</v>
      </c>
      <c r="C235" s="189" t="s">
        <v>221</v>
      </c>
      <c r="D235" s="245" t="s">
        <v>107</v>
      </c>
      <c r="E235" s="164">
        <v>12</v>
      </c>
    </row>
    <row r="236" spans="1:5" ht="24.95" customHeight="1" x14ac:dyDescent="0.25">
      <c r="A236" s="165">
        <v>227</v>
      </c>
      <c r="C236" s="189" t="s">
        <v>222</v>
      </c>
      <c r="D236" s="245" t="s">
        <v>107</v>
      </c>
      <c r="E236" s="164">
        <v>2</v>
      </c>
    </row>
    <row r="237" spans="1:5" ht="24.95" customHeight="1" x14ac:dyDescent="0.25">
      <c r="A237" s="165">
        <v>228</v>
      </c>
      <c r="C237" s="189" t="s">
        <v>435</v>
      </c>
      <c r="D237" s="245" t="s">
        <v>95</v>
      </c>
      <c r="E237" s="164">
        <v>4</v>
      </c>
    </row>
    <row r="238" spans="1:5" ht="24.95" customHeight="1" x14ac:dyDescent="0.25">
      <c r="A238" s="165">
        <v>229</v>
      </c>
      <c r="C238" s="189" t="s">
        <v>436</v>
      </c>
      <c r="D238" s="245" t="s">
        <v>95</v>
      </c>
      <c r="E238" s="164">
        <v>38</v>
      </c>
    </row>
    <row r="239" spans="1:5" ht="24.95" customHeight="1" x14ac:dyDescent="0.25">
      <c r="A239" s="165">
        <v>230</v>
      </c>
      <c r="C239" s="189" t="s">
        <v>437</v>
      </c>
      <c r="D239" s="245" t="s">
        <v>95</v>
      </c>
      <c r="E239" s="164">
        <v>60</v>
      </c>
    </row>
    <row r="240" spans="1:5" ht="24.95" customHeight="1" x14ac:dyDescent="0.25">
      <c r="A240" s="165">
        <v>231</v>
      </c>
      <c r="C240" s="189" t="s">
        <v>438</v>
      </c>
      <c r="D240" s="245" t="s">
        <v>95</v>
      </c>
      <c r="E240" s="164">
        <v>36</v>
      </c>
    </row>
    <row r="241" spans="1:5" ht="24.95" customHeight="1" x14ac:dyDescent="0.25">
      <c r="A241" s="165">
        <v>232</v>
      </c>
      <c r="C241" s="189" t="s">
        <v>439</v>
      </c>
      <c r="D241" s="245" t="s">
        <v>95</v>
      </c>
      <c r="E241" s="164">
        <v>98</v>
      </c>
    </row>
    <row r="242" spans="1:5" ht="24.95" customHeight="1" x14ac:dyDescent="0.25">
      <c r="A242" s="165">
        <v>233</v>
      </c>
      <c r="C242" s="189" t="s">
        <v>440</v>
      </c>
      <c r="D242" s="245" t="s">
        <v>95</v>
      </c>
      <c r="E242" s="164">
        <v>28</v>
      </c>
    </row>
    <row r="243" spans="1:5" ht="24.95" customHeight="1" x14ac:dyDescent="0.25">
      <c r="A243" s="165">
        <v>234</v>
      </c>
      <c r="C243" s="189" t="s">
        <v>441</v>
      </c>
      <c r="D243" s="245" t="s">
        <v>95</v>
      </c>
      <c r="E243" s="164">
        <v>240</v>
      </c>
    </row>
    <row r="244" spans="1:5" ht="24.95" customHeight="1" x14ac:dyDescent="0.25">
      <c r="A244" s="165">
        <v>235</v>
      </c>
      <c r="C244" s="189" t="s">
        <v>442</v>
      </c>
      <c r="D244" s="245" t="s">
        <v>95</v>
      </c>
      <c r="E244" s="164">
        <v>96</v>
      </c>
    </row>
    <row r="245" spans="1:5" ht="24.95" customHeight="1" x14ac:dyDescent="0.25">
      <c r="A245" s="165">
        <v>236</v>
      </c>
      <c r="C245" s="189" t="s">
        <v>443</v>
      </c>
      <c r="D245" s="245" t="s">
        <v>95</v>
      </c>
      <c r="E245" s="248">
        <v>36</v>
      </c>
    </row>
    <row r="246" spans="1:5" ht="24.95" customHeight="1" x14ac:dyDescent="0.25">
      <c r="A246" s="165">
        <v>237</v>
      </c>
      <c r="C246" s="189" t="s">
        <v>444</v>
      </c>
      <c r="D246" s="245" t="s">
        <v>107</v>
      </c>
      <c r="E246" s="248">
        <v>384</v>
      </c>
    </row>
    <row r="247" spans="1:5" ht="24.95" customHeight="1" x14ac:dyDescent="0.25">
      <c r="A247" s="165">
        <v>238</v>
      </c>
      <c r="C247" s="189" t="s">
        <v>223</v>
      </c>
      <c r="D247" s="245" t="s">
        <v>107</v>
      </c>
      <c r="E247" s="248">
        <v>364</v>
      </c>
    </row>
    <row r="248" spans="1:5" ht="24.95" customHeight="1" x14ac:dyDescent="0.25">
      <c r="A248" s="165">
        <v>239</v>
      </c>
      <c r="C248" s="189" t="s">
        <v>445</v>
      </c>
      <c r="D248" s="245" t="s">
        <v>206</v>
      </c>
      <c r="E248" s="248">
        <v>470</v>
      </c>
    </row>
    <row r="249" spans="1:5" ht="24.95" customHeight="1" x14ac:dyDescent="0.25">
      <c r="A249" s="165">
        <v>240</v>
      </c>
      <c r="C249" s="189" t="s">
        <v>446</v>
      </c>
      <c r="D249" s="245" t="s">
        <v>206</v>
      </c>
      <c r="E249" s="248">
        <v>750</v>
      </c>
    </row>
    <row r="250" spans="1:5" ht="24.95" customHeight="1" x14ac:dyDescent="0.25">
      <c r="A250" s="165"/>
      <c r="C250" s="241" t="s">
        <v>447</v>
      </c>
      <c r="D250" s="249"/>
      <c r="E250" s="248"/>
    </row>
    <row r="251" spans="1:5" ht="24.95" customHeight="1" x14ac:dyDescent="0.25">
      <c r="A251" s="165">
        <v>241</v>
      </c>
      <c r="C251" s="191" t="s">
        <v>246</v>
      </c>
      <c r="D251" s="191" t="s">
        <v>89</v>
      </c>
      <c r="E251" s="207">
        <v>20</v>
      </c>
    </row>
    <row r="252" spans="1:5" ht="24.95" customHeight="1" x14ac:dyDescent="0.25">
      <c r="A252" s="165">
        <v>242</v>
      </c>
      <c r="C252" s="191" t="s">
        <v>247</v>
      </c>
      <c r="D252" s="191" t="s">
        <v>89</v>
      </c>
      <c r="E252" s="207">
        <v>20</v>
      </c>
    </row>
    <row r="253" spans="1:5" ht="24.95" customHeight="1" x14ac:dyDescent="0.25">
      <c r="A253" s="165">
        <v>243</v>
      </c>
      <c r="C253" s="191" t="s">
        <v>248</v>
      </c>
      <c r="D253" s="191" t="s">
        <v>107</v>
      </c>
      <c r="E253" s="207">
        <v>2</v>
      </c>
    </row>
    <row r="254" spans="1:5" ht="24.95" customHeight="1" x14ac:dyDescent="0.25">
      <c r="A254" s="165">
        <v>244</v>
      </c>
      <c r="C254" s="191" t="s">
        <v>249</v>
      </c>
      <c r="D254" s="191" t="s">
        <v>89</v>
      </c>
      <c r="E254" s="207">
        <v>30</v>
      </c>
    </row>
    <row r="255" spans="1:5" ht="24.95" customHeight="1" x14ac:dyDescent="0.25">
      <c r="A255" s="165">
        <v>245</v>
      </c>
      <c r="C255" s="192" t="s">
        <v>250</v>
      </c>
      <c r="D255" s="191" t="s">
        <v>89</v>
      </c>
      <c r="E255" s="207">
        <v>10</v>
      </c>
    </row>
    <row r="256" spans="1:5" ht="24.95" customHeight="1" x14ac:dyDescent="0.25">
      <c r="A256" s="165">
        <v>246</v>
      </c>
      <c r="C256" s="191" t="s">
        <v>251</v>
      </c>
      <c r="D256" s="191" t="s">
        <v>107</v>
      </c>
      <c r="E256" s="207">
        <v>4</v>
      </c>
    </row>
    <row r="257" spans="1:5" ht="24.95" customHeight="1" x14ac:dyDescent="0.25">
      <c r="A257" s="165">
        <v>247</v>
      </c>
      <c r="C257" s="192" t="s">
        <v>448</v>
      </c>
      <c r="D257" s="191" t="s">
        <v>107</v>
      </c>
      <c r="E257" s="207">
        <v>1</v>
      </c>
    </row>
    <row r="258" spans="1:5" ht="24.95" customHeight="1" x14ac:dyDescent="0.25">
      <c r="A258" s="165">
        <v>248</v>
      </c>
      <c r="C258" s="192" t="s">
        <v>252</v>
      </c>
      <c r="D258" s="191" t="s">
        <v>107</v>
      </c>
      <c r="E258" s="207">
        <v>1</v>
      </c>
    </row>
    <row r="259" spans="1:5" ht="24.95" customHeight="1" x14ac:dyDescent="0.25">
      <c r="A259" s="165">
        <v>249</v>
      </c>
      <c r="C259" s="246" t="s">
        <v>449</v>
      </c>
      <c r="D259" s="247" t="s">
        <v>89</v>
      </c>
      <c r="E259" s="213">
        <v>40</v>
      </c>
    </row>
    <row r="260" spans="1:5" ht="24.95" customHeight="1" x14ac:dyDescent="0.25">
      <c r="A260" s="165">
        <v>250</v>
      </c>
      <c r="C260" s="192" t="s">
        <v>450</v>
      </c>
      <c r="D260" s="247" t="s">
        <v>107</v>
      </c>
      <c r="E260" s="254">
        <v>40</v>
      </c>
    </row>
    <row r="261" spans="1:5" ht="24.95" customHeight="1" x14ac:dyDescent="0.25">
      <c r="A261" s="165">
        <v>251</v>
      </c>
      <c r="C261" s="192" t="s">
        <v>451</v>
      </c>
      <c r="D261" s="247" t="s">
        <v>107</v>
      </c>
      <c r="E261" s="254">
        <v>22</v>
      </c>
    </row>
    <row r="262" spans="1:5" ht="24.95" customHeight="1" x14ac:dyDescent="0.25">
      <c r="A262" s="165">
        <v>252</v>
      </c>
      <c r="C262" s="191" t="s">
        <v>253</v>
      </c>
      <c r="D262" s="223" t="s">
        <v>107</v>
      </c>
      <c r="E262" s="207">
        <v>40</v>
      </c>
    </row>
    <row r="263" spans="1:5" ht="24.95" customHeight="1" x14ac:dyDescent="0.25">
      <c r="A263" s="165">
        <v>253</v>
      </c>
      <c r="C263" s="206" t="s">
        <v>254</v>
      </c>
      <c r="D263" s="224" t="s">
        <v>89</v>
      </c>
      <c r="E263" s="213">
        <v>30</v>
      </c>
    </row>
    <row r="264" spans="1:5" ht="24.95" customHeight="1" x14ac:dyDescent="0.25">
      <c r="A264" s="165">
        <v>254</v>
      </c>
      <c r="C264" s="202" t="s">
        <v>255</v>
      </c>
      <c r="D264" s="225" t="s">
        <v>89</v>
      </c>
      <c r="E264" s="213">
        <v>10</v>
      </c>
    </row>
    <row r="265" spans="1:5" ht="24.95" customHeight="1" x14ac:dyDescent="0.25">
      <c r="A265" s="165">
        <v>255</v>
      </c>
      <c r="C265" s="250" t="s">
        <v>452</v>
      </c>
      <c r="D265" s="251" t="s">
        <v>89</v>
      </c>
      <c r="E265" s="255">
        <v>20</v>
      </c>
    </row>
    <row r="266" spans="1:5" ht="24.95" customHeight="1" x14ac:dyDescent="0.25">
      <c r="A266" s="165">
        <v>256</v>
      </c>
      <c r="C266" s="250" t="s">
        <v>453</v>
      </c>
      <c r="D266" s="252" t="s">
        <v>89</v>
      </c>
      <c r="E266" s="255">
        <v>20</v>
      </c>
    </row>
    <row r="267" spans="1:5" ht="24.95" customHeight="1" x14ac:dyDescent="0.25">
      <c r="A267" s="165">
        <v>257</v>
      </c>
      <c r="C267" s="250" t="s">
        <v>454</v>
      </c>
      <c r="D267" s="251" t="s">
        <v>107</v>
      </c>
      <c r="E267" s="255">
        <v>20</v>
      </c>
    </row>
    <row r="268" spans="1:5" ht="24.95" customHeight="1" x14ac:dyDescent="0.25">
      <c r="A268" s="165">
        <v>258</v>
      </c>
      <c r="C268" s="250" t="s">
        <v>455</v>
      </c>
      <c r="D268" s="252" t="s">
        <v>107</v>
      </c>
      <c r="E268" s="255">
        <v>20</v>
      </c>
    </row>
    <row r="269" spans="1:5" ht="24.95" customHeight="1" x14ac:dyDescent="0.25">
      <c r="A269" s="165">
        <v>259</v>
      </c>
      <c r="C269" s="197" t="s">
        <v>256</v>
      </c>
      <c r="D269" s="226" t="s">
        <v>107</v>
      </c>
      <c r="E269" s="256">
        <v>1</v>
      </c>
    </row>
    <row r="270" spans="1:5" ht="24.95" customHeight="1" x14ac:dyDescent="0.25">
      <c r="A270" s="165">
        <v>260</v>
      </c>
      <c r="C270" s="195" t="s">
        <v>257</v>
      </c>
      <c r="D270" s="223" t="s">
        <v>258</v>
      </c>
      <c r="E270" s="257">
        <v>5</v>
      </c>
    </row>
    <row r="271" spans="1:5" ht="24.95" customHeight="1" x14ac:dyDescent="0.25">
      <c r="A271" s="165">
        <v>261</v>
      </c>
      <c r="C271" s="197" t="s">
        <v>259</v>
      </c>
      <c r="D271" s="199" t="s">
        <v>258</v>
      </c>
      <c r="E271" s="212">
        <v>5</v>
      </c>
    </row>
    <row r="272" spans="1:5" ht="24.95" customHeight="1" x14ac:dyDescent="0.25">
      <c r="A272" s="165">
        <v>262</v>
      </c>
      <c r="C272" s="197" t="s">
        <v>260</v>
      </c>
      <c r="D272" s="199" t="s">
        <v>258</v>
      </c>
      <c r="E272" s="212">
        <v>3</v>
      </c>
    </row>
    <row r="273" spans="1:5" ht="24.95" customHeight="1" x14ac:dyDescent="0.25">
      <c r="A273" s="165">
        <v>263</v>
      </c>
      <c r="C273" s="197" t="s">
        <v>261</v>
      </c>
      <c r="D273" s="199" t="s">
        <v>258</v>
      </c>
      <c r="E273" s="212">
        <v>6</v>
      </c>
    </row>
    <row r="274" spans="1:5" ht="24.95" customHeight="1" x14ac:dyDescent="0.25">
      <c r="A274" s="165">
        <v>264</v>
      </c>
      <c r="C274" s="191" t="s">
        <v>262</v>
      </c>
      <c r="D274" s="201" t="s">
        <v>86</v>
      </c>
      <c r="E274" s="207">
        <v>2</v>
      </c>
    </row>
    <row r="275" spans="1:5" ht="24.95" customHeight="1" x14ac:dyDescent="0.25">
      <c r="A275" s="165">
        <v>265</v>
      </c>
      <c r="C275" s="197" t="s">
        <v>261</v>
      </c>
      <c r="D275" s="226" t="s">
        <v>258</v>
      </c>
      <c r="E275" s="212">
        <v>6</v>
      </c>
    </row>
    <row r="276" spans="1:5" ht="24.95" customHeight="1" x14ac:dyDescent="0.25">
      <c r="A276" s="165">
        <v>266</v>
      </c>
      <c r="C276" s="203" t="s">
        <v>456</v>
      </c>
      <c r="D276" s="204" t="s">
        <v>107</v>
      </c>
      <c r="E276" s="257">
        <v>1</v>
      </c>
    </row>
    <row r="277" spans="1:5" ht="24.95" customHeight="1" x14ac:dyDescent="0.25">
      <c r="A277" s="165">
        <v>267</v>
      </c>
      <c r="C277" s="203" t="s">
        <v>457</v>
      </c>
      <c r="D277" s="204" t="s">
        <v>107</v>
      </c>
      <c r="E277" s="257">
        <v>1</v>
      </c>
    </row>
    <row r="278" spans="1:5" ht="24.95" customHeight="1" x14ac:dyDescent="0.25">
      <c r="A278" s="165">
        <v>268</v>
      </c>
      <c r="C278" s="203" t="s">
        <v>458</v>
      </c>
      <c r="D278" s="204" t="s">
        <v>107</v>
      </c>
      <c r="E278" s="257">
        <v>2</v>
      </c>
    </row>
    <row r="279" spans="1:5" ht="24.95" customHeight="1" x14ac:dyDescent="0.25">
      <c r="A279" s="165">
        <v>269</v>
      </c>
      <c r="C279" s="203" t="s">
        <v>459</v>
      </c>
      <c r="D279" s="204" t="s">
        <v>107</v>
      </c>
      <c r="E279" s="257">
        <v>30</v>
      </c>
    </row>
    <row r="280" spans="1:5" ht="24.95" customHeight="1" x14ac:dyDescent="0.25">
      <c r="A280" s="165">
        <v>270</v>
      </c>
      <c r="C280" s="202" t="s">
        <v>460</v>
      </c>
      <c r="D280" s="204" t="s">
        <v>107</v>
      </c>
      <c r="E280" s="257">
        <v>1</v>
      </c>
    </row>
    <row r="281" spans="1:5" ht="24.95" customHeight="1" x14ac:dyDescent="0.25">
      <c r="A281" s="165">
        <v>271</v>
      </c>
      <c r="C281" s="206" t="s">
        <v>263</v>
      </c>
      <c r="D281" s="206" t="s">
        <v>258</v>
      </c>
      <c r="E281" s="258">
        <v>3.5</v>
      </c>
    </row>
    <row r="282" spans="1:5" ht="24.95" customHeight="1" x14ac:dyDescent="0.25">
      <c r="A282" s="165">
        <v>272</v>
      </c>
      <c r="C282" s="206" t="s">
        <v>264</v>
      </c>
      <c r="D282" s="206"/>
      <c r="E282" s="259">
        <v>0.01</v>
      </c>
    </row>
    <row r="283" spans="1:5" ht="24.95" customHeight="1" x14ac:dyDescent="0.25">
      <c r="A283" s="165"/>
      <c r="C283" s="241" t="s">
        <v>265</v>
      </c>
      <c r="D283" s="249"/>
      <c r="E283" s="248"/>
    </row>
    <row r="284" spans="1:5" ht="24.95" customHeight="1" x14ac:dyDescent="0.25">
      <c r="A284" s="165">
        <v>273</v>
      </c>
      <c r="C284" s="250" t="s">
        <v>266</v>
      </c>
      <c r="D284" s="250" t="s">
        <v>89</v>
      </c>
      <c r="E284" s="260">
        <v>489</v>
      </c>
    </row>
    <row r="285" spans="1:5" ht="24.95" customHeight="1" x14ac:dyDescent="0.25">
      <c r="A285" s="165">
        <v>274</v>
      </c>
      <c r="C285" s="250" t="s">
        <v>267</v>
      </c>
      <c r="D285" s="250" t="s">
        <v>89</v>
      </c>
      <c r="E285" s="260">
        <v>192</v>
      </c>
    </row>
    <row r="286" spans="1:5" ht="24.95" customHeight="1" x14ac:dyDescent="0.25">
      <c r="A286" s="165">
        <v>275</v>
      </c>
      <c r="C286" s="250" t="s">
        <v>268</v>
      </c>
      <c r="D286" s="250" t="s">
        <v>89</v>
      </c>
      <c r="E286" s="260">
        <v>194</v>
      </c>
    </row>
    <row r="287" spans="1:5" ht="24.95" customHeight="1" x14ac:dyDescent="0.25">
      <c r="A287" s="165">
        <v>276</v>
      </c>
      <c r="C287" s="253" t="s">
        <v>465</v>
      </c>
      <c r="D287" s="250" t="s">
        <v>89</v>
      </c>
      <c r="E287" s="260">
        <v>97</v>
      </c>
    </row>
    <row r="288" spans="1:5" ht="24.95" customHeight="1" x14ac:dyDescent="0.25">
      <c r="A288" s="165">
        <v>277</v>
      </c>
      <c r="C288" s="253" t="s">
        <v>466</v>
      </c>
      <c r="D288" s="250" t="s">
        <v>89</v>
      </c>
      <c r="E288" s="260">
        <v>96.4</v>
      </c>
    </row>
    <row r="289" spans="1:5" ht="24.95" customHeight="1" x14ac:dyDescent="0.25">
      <c r="A289" s="165">
        <v>278</v>
      </c>
      <c r="C289" s="250" t="s">
        <v>269</v>
      </c>
      <c r="D289" s="250" t="s">
        <v>89</v>
      </c>
      <c r="E289" s="260">
        <v>40</v>
      </c>
    </row>
    <row r="290" spans="1:5" ht="24.95" customHeight="1" x14ac:dyDescent="0.25">
      <c r="A290" s="165">
        <v>279</v>
      </c>
      <c r="C290" s="253" t="s">
        <v>467</v>
      </c>
      <c r="D290" s="250" t="s">
        <v>99</v>
      </c>
      <c r="E290" s="260">
        <v>769.7</v>
      </c>
    </row>
    <row r="291" spans="1:5" ht="24.95" customHeight="1" x14ac:dyDescent="0.25">
      <c r="A291" s="165">
        <v>280</v>
      </c>
      <c r="B291" s="190"/>
      <c r="C291" s="253" t="s">
        <v>292</v>
      </c>
      <c r="D291" s="250" t="s">
        <v>99</v>
      </c>
      <c r="E291" s="260">
        <v>1032.4000000000001</v>
      </c>
    </row>
    <row r="292" spans="1:5" ht="24.95" customHeight="1" x14ac:dyDescent="0.25">
      <c r="A292" s="165">
        <v>281</v>
      </c>
      <c r="B292" s="190"/>
      <c r="C292" s="250" t="s">
        <v>270</v>
      </c>
      <c r="D292" s="250" t="s">
        <v>106</v>
      </c>
      <c r="E292" s="260">
        <v>2087.3000000000002</v>
      </c>
    </row>
    <row r="293" spans="1:5" ht="24.95" customHeight="1" x14ac:dyDescent="0.25">
      <c r="A293" s="165">
        <v>282</v>
      </c>
      <c r="B293" s="190"/>
      <c r="C293" s="250" t="s">
        <v>293</v>
      </c>
      <c r="D293" s="250" t="s">
        <v>92</v>
      </c>
      <c r="E293" s="260">
        <v>768.9</v>
      </c>
    </row>
    <row r="294" spans="1:5" ht="24.95" customHeight="1" x14ac:dyDescent="0.25">
      <c r="A294" s="165">
        <v>283</v>
      </c>
      <c r="B294" s="190"/>
      <c r="C294" s="250" t="s">
        <v>294</v>
      </c>
      <c r="D294" s="250" t="s">
        <v>92</v>
      </c>
      <c r="E294" s="260">
        <v>256</v>
      </c>
    </row>
    <row r="295" spans="1:5" ht="24.95" customHeight="1" x14ac:dyDescent="0.25">
      <c r="A295" s="165">
        <v>284</v>
      </c>
      <c r="B295" s="190"/>
      <c r="C295" s="250" t="s">
        <v>295</v>
      </c>
      <c r="D295" s="250" t="s">
        <v>92</v>
      </c>
      <c r="E295" s="260">
        <v>90</v>
      </c>
    </row>
    <row r="296" spans="1:5" ht="24.95" customHeight="1" x14ac:dyDescent="0.25">
      <c r="A296" s="165">
        <v>285</v>
      </c>
      <c r="B296" s="190"/>
      <c r="C296" s="250" t="s">
        <v>296</v>
      </c>
      <c r="D296" s="250" t="s">
        <v>92</v>
      </c>
      <c r="E296" s="260">
        <v>26.4</v>
      </c>
    </row>
    <row r="297" spans="1:5" ht="24.95" customHeight="1" x14ac:dyDescent="0.25">
      <c r="A297" s="165">
        <v>286</v>
      </c>
      <c r="B297" s="190"/>
      <c r="C297" s="250" t="s">
        <v>271</v>
      </c>
      <c r="D297" s="250" t="s">
        <v>99</v>
      </c>
      <c r="E297" s="260">
        <v>1164</v>
      </c>
    </row>
    <row r="298" spans="1:5" ht="24.95" customHeight="1" x14ac:dyDescent="0.25">
      <c r="A298" s="165">
        <v>287</v>
      </c>
      <c r="B298" s="190"/>
      <c r="C298" s="250" t="s">
        <v>272</v>
      </c>
      <c r="D298" s="250" t="s">
        <v>99</v>
      </c>
      <c r="E298" s="260">
        <v>1164</v>
      </c>
    </row>
    <row r="299" spans="1:5" ht="24.95" customHeight="1" x14ac:dyDescent="0.25">
      <c r="A299" s="165">
        <v>288</v>
      </c>
      <c r="B299" s="190"/>
      <c r="C299" s="250" t="s">
        <v>273</v>
      </c>
      <c r="D299" s="250" t="s">
        <v>99</v>
      </c>
      <c r="E299" s="260">
        <v>18</v>
      </c>
    </row>
    <row r="300" spans="1:5" ht="24.95" customHeight="1" x14ac:dyDescent="0.25">
      <c r="A300" s="165">
        <v>289</v>
      </c>
      <c r="B300" s="190"/>
      <c r="C300" s="250" t="s">
        <v>274</v>
      </c>
      <c r="D300" s="250" t="s">
        <v>99</v>
      </c>
      <c r="E300" s="260">
        <v>10</v>
      </c>
    </row>
    <row r="301" spans="1:5" ht="24.95" customHeight="1" x14ac:dyDescent="0.25">
      <c r="A301" s="165">
        <v>290</v>
      </c>
      <c r="B301" s="190"/>
      <c r="C301" s="250" t="s">
        <v>275</v>
      </c>
      <c r="D301" s="250" t="s">
        <v>107</v>
      </c>
      <c r="E301" s="260">
        <v>4</v>
      </c>
    </row>
    <row r="302" spans="1:5" ht="24.95" customHeight="1" x14ac:dyDescent="0.25">
      <c r="A302" s="165">
        <v>291</v>
      </c>
      <c r="B302" s="190"/>
      <c r="C302" s="250" t="s">
        <v>276</v>
      </c>
      <c r="D302" s="250" t="s">
        <v>107</v>
      </c>
      <c r="E302" s="260">
        <v>1</v>
      </c>
    </row>
    <row r="303" spans="1:5" ht="24.95" customHeight="1" x14ac:dyDescent="0.25">
      <c r="A303" s="165">
        <v>292</v>
      </c>
      <c r="B303" s="190"/>
      <c r="C303" s="250" t="s">
        <v>277</v>
      </c>
      <c r="D303" s="250" t="s">
        <v>107</v>
      </c>
      <c r="E303" s="260">
        <v>6</v>
      </c>
    </row>
    <row r="304" spans="1:5" ht="24.95" customHeight="1" x14ac:dyDescent="0.25">
      <c r="A304" s="165">
        <v>293</v>
      </c>
      <c r="B304" s="190"/>
      <c r="C304" s="250" t="s">
        <v>278</v>
      </c>
      <c r="D304" s="250" t="s">
        <v>107</v>
      </c>
      <c r="E304" s="260">
        <v>4</v>
      </c>
    </row>
    <row r="305" spans="1:5" ht="24.95" customHeight="1" x14ac:dyDescent="0.25">
      <c r="A305" s="165">
        <v>294</v>
      </c>
      <c r="B305" s="190"/>
      <c r="C305" s="250" t="s">
        <v>279</v>
      </c>
      <c r="D305" s="250" t="s">
        <v>107</v>
      </c>
      <c r="E305" s="260">
        <v>6</v>
      </c>
    </row>
    <row r="306" spans="1:5" ht="24.95" customHeight="1" x14ac:dyDescent="0.25">
      <c r="A306" s="165">
        <v>295</v>
      </c>
      <c r="B306" s="190"/>
      <c r="C306" s="250" t="s">
        <v>461</v>
      </c>
      <c r="D306" s="250" t="s">
        <v>99</v>
      </c>
      <c r="E306" s="260">
        <v>18</v>
      </c>
    </row>
    <row r="307" spans="1:5" ht="24.95" customHeight="1" x14ac:dyDescent="0.25">
      <c r="A307" s="165">
        <v>296</v>
      </c>
      <c r="B307" s="190"/>
      <c r="C307" s="250" t="s">
        <v>280</v>
      </c>
      <c r="D307" s="250" t="s">
        <v>107</v>
      </c>
      <c r="E307" s="260">
        <v>1</v>
      </c>
    </row>
    <row r="308" spans="1:5" ht="24.95" customHeight="1" x14ac:dyDescent="0.25">
      <c r="A308" s="165">
        <v>297</v>
      </c>
      <c r="B308" s="190"/>
      <c r="C308" s="250" t="s">
        <v>281</v>
      </c>
      <c r="D308" s="250" t="s">
        <v>99</v>
      </c>
      <c r="E308" s="260">
        <v>1792.1</v>
      </c>
    </row>
    <row r="309" spans="1:5" ht="24.95" customHeight="1" x14ac:dyDescent="0.25">
      <c r="A309" s="165">
        <v>298</v>
      </c>
      <c r="B309" s="190"/>
      <c r="C309" s="250" t="s">
        <v>282</v>
      </c>
      <c r="D309" s="250" t="s">
        <v>99</v>
      </c>
      <c r="E309" s="260">
        <v>769.7</v>
      </c>
    </row>
    <row r="310" spans="1:5" ht="24.95" customHeight="1" x14ac:dyDescent="0.25">
      <c r="A310" s="165">
        <v>299</v>
      </c>
      <c r="B310" s="190"/>
      <c r="C310" s="250" t="s">
        <v>283</v>
      </c>
      <c r="D310" s="250" t="s">
        <v>99</v>
      </c>
      <c r="E310" s="260">
        <v>326</v>
      </c>
    </row>
    <row r="311" spans="1:5" ht="24.95" customHeight="1" x14ac:dyDescent="0.25">
      <c r="A311" s="165">
        <v>300</v>
      </c>
      <c r="B311" s="190"/>
      <c r="C311" s="250" t="s">
        <v>462</v>
      </c>
      <c r="D311" s="250" t="s">
        <v>99</v>
      </c>
      <c r="E311" s="260">
        <v>192</v>
      </c>
    </row>
    <row r="312" spans="1:5" ht="24.95" customHeight="1" x14ac:dyDescent="0.25">
      <c r="A312" s="165">
        <v>301</v>
      </c>
      <c r="B312" s="190"/>
      <c r="C312" s="250" t="s">
        <v>284</v>
      </c>
      <c r="D312" s="250" t="s">
        <v>99</v>
      </c>
      <c r="E312" s="260">
        <v>251.7</v>
      </c>
    </row>
    <row r="313" spans="1:5" ht="24.95" customHeight="1" x14ac:dyDescent="0.25">
      <c r="A313" s="165">
        <v>302</v>
      </c>
      <c r="B313" s="190"/>
      <c r="C313" s="250" t="s">
        <v>463</v>
      </c>
      <c r="D313" s="250" t="s">
        <v>99</v>
      </c>
      <c r="E313" s="260">
        <v>80</v>
      </c>
    </row>
    <row r="314" spans="1:5" ht="24.95" customHeight="1" x14ac:dyDescent="0.25">
      <c r="A314" s="165">
        <v>303</v>
      </c>
      <c r="B314" s="190"/>
      <c r="C314" s="250" t="s">
        <v>285</v>
      </c>
      <c r="D314" s="250" t="s">
        <v>99</v>
      </c>
      <c r="E314" s="260">
        <v>1032.4000000000001</v>
      </c>
    </row>
    <row r="315" spans="1:5" ht="24.95" customHeight="1" x14ac:dyDescent="0.25">
      <c r="A315" s="165">
        <v>304</v>
      </c>
      <c r="B315" s="190"/>
      <c r="C315" s="250" t="s">
        <v>286</v>
      </c>
      <c r="D315" s="250" t="s">
        <v>99</v>
      </c>
      <c r="E315" s="260">
        <v>356.1</v>
      </c>
    </row>
    <row r="316" spans="1:5" ht="24.95" customHeight="1" x14ac:dyDescent="0.25">
      <c r="A316" s="165">
        <v>305</v>
      </c>
      <c r="B316" s="190"/>
      <c r="C316" s="250" t="s">
        <v>287</v>
      </c>
      <c r="D316" s="250" t="s">
        <v>99</v>
      </c>
      <c r="E316" s="260">
        <v>356.1</v>
      </c>
    </row>
    <row r="317" spans="1:5" ht="24.95" customHeight="1" x14ac:dyDescent="0.25">
      <c r="A317" s="165">
        <v>306</v>
      </c>
      <c r="B317" s="190"/>
      <c r="C317" s="250" t="s">
        <v>288</v>
      </c>
      <c r="D317" s="250" t="s">
        <v>99</v>
      </c>
      <c r="E317" s="260">
        <v>676.3</v>
      </c>
    </row>
    <row r="318" spans="1:5" ht="24.95" customHeight="1" x14ac:dyDescent="0.25">
      <c r="A318" s="165">
        <v>307</v>
      </c>
      <c r="C318" s="250" t="s">
        <v>464</v>
      </c>
      <c r="D318" s="250" t="s">
        <v>99</v>
      </c>
      <c r="E318" s="260">
        <v>130</v>
      </c>
    </row>
    <row r="319" spans="1:5" ht="24.95" customHeight="1" x14ac:dyDescent="0.25">
      <c r="A319" s="165">
        <v>308</v>
      </c>
      <c r="C319" s="250" t="s">
        <v>289</v>
      </c>
      <c r="D319" s="250" t="s">
        <v>99</v>
      </c>
      <c r="E319" s="260">
        <v>1792.1</v>
      </c>
    </row>
    <row r="320" spans="1:5" ht="24.95" customHeight="1" x14ac:dyDescent="0.25">
      <c r="A320" s="165">
        <v>309</v>
      </c>
      <c r="C320" s="250" t="s">
        <v>290</v>
      </c>
      <c r="D320" s="250" t="s">
        <v>99</v>
      </c>
      <c r="E320" s="260">
        <v>2956.1</v>
      </c>
    </row>
    <row r="321" spans="1:5" ht="24.95" customHeight="1" x14ac:dyDescent="0.25">
      <c r="A321" s="165">
        <v>310</v>
      </c>
      <c r="C321" s="250" t="s">
        <v>291</v>
      </c>
      <c r="D321" s="250" t="s">
        <v>106</v>
      </c>
      <c r="E321" s="260">
        <v>1933.5</v>
      </c>
    </row>
    <row r="322" spans="1:5" ht="24.95" customHeight="1" x14ac:dyDescent="0.25">
      <c r="A322" s="165"/>
      <c r="C322" s="184" t="s">
        <v>468</v>
      </c>
      <c r="D322" s="163"/>
      <c r="E322" s="164"/>
    </row>
    <row r="323" spans="1:5" ht="24.95" customHeight="1" x14ac:dyDescent="0.25">
      <c r="A323" s="165"/>
      <c r="C323" s="241" t="s">
        <v>156</v>
      </c>
      <c r="D323" s="163"/>
      <c r="E323" s="164"/>
    </row>
    <row r="324" spans="1:5" ht="24.95" customHeight="1" x14ac:dyDescent="0.25">
      <c r="A324" s="165">
        <v>311</v>
      </c>
      <c r="C324" s="261" t="s">
        <v>168</v>
      </c>
      <c r="D324" s="261" t="s">
        <v>106</v>
      </c>
      <c r="E324" s="262">
        <v>0.33500000000000002</v>
      </c>
    </row>
    <row r="325" spans="1:5" ht="24.95" customHeight="1" x14ac:dyDescent="0.25">
      <c r="A325" s="165">
        <v>312</v>
      </c>
      <c r="C325" s="261" t="s">
        <v>169</v>
      </c>
      <c r="D325" s="261" t="s">
        <v>92</v>
      </c>
      <c r="E325" s="262">
        <v>0.46400000000000002</v>
      </c>
    </row>
    <row r="326" spans="1:5" ht="24.95" customHeight="1" x14ac:dyDescent="0.25">
      <c r="A326" s="165">
        <v>313</v>
      </c>
      <c r="C326" s="261" t="s">
        <v>178</v>
      </c>
      <c r="D326" s="261" t="s">
        <v>107</v>
      </c>
      <c r="E326" s="262">
        <v>4</v>
      </c>
    </row>
    <row r="327" spans="1:5" ht="24.95" customHeight="1" x14ac:dyDescent="0.25">
      <c r="A327" s="165">
        <v>314</v>
      </c>
      <c r="C327" s="261" t="s">
        <v>469</v>
      </c>
      <c r="D327" s="261" t="s">
        <v>107</v>
      </c>
      <c r="E327" s="262">
        <v>2</v>
      </c>
    </row>
    <row r="328" spans="1:5" ht="24.95" customHeight="1" x14ac:dyDescent="0.25">
      <c r="A328" s="165">
        <v>315</v>
      </c>
      <c r="C328" s="261" t="s">
        <v>470</v>
      </c>
      <c r="D328" s="261" t="s">
        <v>107</v>
      </c>
      <c r="E328" s="262">
        <v>2</v>
      </c>
    </row>
    <row r="329" spans="1:5" ht="24.95" customHeight="1" x14ac:dyDescent="0.25">
      <c r="A329" s="165">
        <v>316</v>
      </c>
      <c r="C329" s="261" t="s">
        <v>179</v>
      </c>
      <c r="D329" s="261" t="s">
        <v>107</v>
      </c>
      <c r="E329" s="262">
        <v>54</v>
      </c>
    </row>
    <row r="330" spans="1:5" ht="24.95" customHeight="1" x14ac:dyDescent="0.25">
      <c r="A330" s="165">
        <v>317</v>
      </c>
      <c r="C330" s="261" t="s">
        <v>471</v>
      </c>
      <c r="D330" s="261" t="s">
        <v>92</v>
      </c>
      <c r="E330" s="262">
        <v>1.3540000000000001</v>
      </c>
    </row>
    <row r="331" spans="1:5" ht="24.95" customHeight="1" x14ac:dyDescent="0.25">
      <c r="A331" s="165">
        <v>318</v>
      </c>
      <c r="C331" s="261" t="s">
        <v>187</v>
      </c>
      <c r="D331" s="261" t="s">
        <v>106</v>
      </c>
      <c r="E331" s="262">
        <v>3.3650000000000002</v>
      </c>
    </row>
    <row r="332" spans="1:5" ht="24.95" customHeight="1" x14ac:dyDescent="0.25">
      <c r="A332" s="165">
        <v>319</v>
      </c>
      <c r="C332" s="261" t="s">
        <v>188</v>
      </c>
      <c r="D332" s="261" t="s">
        <v>106</v>
      </c>
      <c r="E332" s="262">
        <v>67.3</v>
      </c>
    </row>
    <row r="333" spans="1:5" ht="24.95" customHeight="1" x14ac:dyDescent="0.25">
      <c r="A333" s="165">
        <v>320</v>
      </c>
      <c r="C333" s="261" t="s">
        <v>189</v>
      </c>
      <c r="D333" s="261" t="s">
        <v>106</v>
      </c>
      <c r="E333" s="262">
        <v>688.87699999999995</v>
      </c>
    </row>
    <row r="334" spans="1:5" ht="24.95" customHeight="1" x14ac:dyDescent="0.25">
      <c r="A334" s="165">
        <v>321</v>
      </c>
      <c r="C334" s="261" t="s">
        <v>190</v>
      </c>
      <c r="D334" s="261" t="s">
        <v>106</v>
      </c>
      <c r="E334" s="262">
        <v>3.2490000000000001</v>
      </c>
    </row>
    <row r="335" spans="1:5" ht="24.95" customHeight="1" x14ac:dyDescent="0.25">
      <c r="A335" s="165">
        <v>322</v>
      </c>
      <c r="C335" s="261" t="s">
        <v>472</v>
      </c>
      <c r="D335" s="261" t="s">
        <v>106</v>
      </c>
      <c r="E335" s="262">
        <v>0.11600000000000001</v>
      </c>
    </row>
    <row r="336" spans="1:5" ht="24.95" customHeight="1" x14ac:dyDescent="0.25">
      <c r="A336" s="165">
        <v>323</v>
      </c>
      <c r="C336" s="261" t="s">
        <v>192</v>
      </c>
      <c r="D336" s="261" t="s">
        <v>106</v>
      </c>
      <c r="E336" s="262">
        <v>2.3580000000000001</v>
      </c>
    </row>
    <row r="337" spans="1:5" ht="24.95" customHeight="1" x14ac:dyDescent="0.25">
      <c r="A337" s="165">
        <v>324</v>
      </c>
      <c r="C337" s="261" t="s">
        <v>473</v>
      </c>
      <c r="D337" s="261" t="s">
        <v>206</v>
      </c>
      <c r="E337" s="262">
        <v>162</v>
      </c>
    </row>
    <row r="338" spans="1:5" ht="24.95" customHeight="1" x14ac:dyDescent="0.25">
      <c r="A338" s="165">
        <v>325</v>
      </c>
      <c r="C338" s="261" t="s">
        <v>474</v>
      </c>
      <c r="D338" s="261" t="s">
        <v>206</v>
      </c>
      <c r="E338" s="262">
        <v>29.7</v>
      </c>
    </row>
    <row r="339" spans="1:5" ht="24.95" customHeight="1" x14ac:dyDescent="0.25">
      <c r="A339" s="165">
        <v>326</v>
      </c>
      <c r="C339" s="261" t="s">
        <v>208</v>
      </c>
      <c r="D339" s="261" t="s">
        <v>206</v>
      </c>
      <c r="E339" s="262">
        <v>95</v>
      </c>
    </row>
    <row r="340" spans="1:5" ht="24.95" customHeight="1" x14ac:dyDescent="0.25">
      <c r="A340" s="165">
        <v>327</v>
      </c>
      <c r="C340" s="261" t="s">
        <v>209</v>
      </c>
      <c r="D340" s="261" t="s">
        <v>206</v>
      </c>
      <c r="E340" s="262">
        <v>95</v>
      </c>
    </row>
    <row r="341" spans="1:5" ht="24.95" customHeight="1" x14ac:dyDescent="0.25">
      <c r="A341" s="165">
        <v>328</v>
      </c>
      <c r="C341" s="261" t="s">
        <v>475</v>
      </c>
      <c r="D341" s="261" t="s">
        <v>99</v>
      </c>
      <c r="E341" s="262">
        <v>16.5</v>
      </c>
    </row>
    <row r="342" spans="1:5" ht="24.95" customHeight="1" x14ac:dyDescent="0.25">
      <c r="A342" s="165">
        <v>329</v>
      </c>
      <c r="C342" s="261" t="s">
        <v>476</v>
      </c>
      <c r="D342" s="261" t="s">
        <v>206</v>
      </c>
      <c r="E342" s="262">
        <v>63</v>
      </c>
    </row>
    <row r="343" spans="1:5" ht="24.95" customHeight="1" x14ac:dyDescent="0.25">
      <c r="A343" s="165">
        <v>330</v>
      </c>
      <c r="C343" s="261" t="s">
        <v>477</v>
      </c>
      <c r="D343" s="261" t="s">
        <v>99</v>
      </c>
      <c r="E343" s="262">
        <v>32</v>
      </c>
    </row>
    <row r="344" spans="1:5" ht="24.95" customHeight="1" x14ac:dyDescent="0.25">
      <c r="A344" s="165">
        <v>331</v>
      </c>
      <c r="C344" s="261" t="s">
        <v>210</v>
      </c>
      <c r="D344" s="261" t="s">
        <v>106</v>
      </c>
      <c r="E344" s="262">
        <v>0.624</v>
      </c>
    </row>
    <row r="345" spans="1:5" ht="24.95" customHeight="1" x14ac:dyDescent="0.25">
      <c r="A345" s="165"/>
      <c r="C345" s="241" t="s">
        <v>478</v>
      </c>
      <c r="D345" s="163"/>
      <c r="E345" s="164"/>
    </row>
    <row r="346" spans="1:5" ht="24.95" customHeight="1" x14ac:dyDescent="0.25">
      <c r="A346" s="165">
        <v>332</v>
      </c>
      <c r="C346" s="163" t="s">
        <v>109</v>
      </c>
      <c r="D346" s="163" t="s">
        <v>106</v>
      </c>
      <c r="E346" s="164">
        <v>6.7322314419999998</v>
      </c>
    </row>
    <row r="347" spans="1:5" ht="24.95" customHeight="1" x14ac:dyDescent="0.25">
      <c r="A347" s="165">
        <v>333</v>
      </c>
      <c r="C347" s="163" t="s">
        <v>479</v>
      </c>
      <c r="D347" s="163" t="s">
        <v>95</v>
      </c>
      <c r="E347" s="164">
        <v>4</v>
      </c>
    </row>
    <row r="348" spans="1:5" ht="24.95" customHeight="1" x14ac:dyDescent="0.25">
      <c r="A348" s="165">
        <v>334</v>
      </c>
      <c r="C348" s="163" t="s">
        <v>353</v>
      </c>
      <c r="D348" s="163" t="s">
        <v>107</v>
      </c>
      <c r="E348" s="164">
        <v>6</v>
      </c>
    </row>
    <row r="349" spans="1:5" ht="24.95" customHeight="1" x14ac:dyDescent="0.25">
      <c r="A349" s="165">
        <v>335</v>
      </c>
      <c r="C349" s="163" t="s">
        <v>300</v>
      </c>
      <c r="D349" s="163" t="s">
        <v>89</v>
      </c>
      <c r="E349" s="164">
        <v>24</v>
      </c>
    </row>
    <row r="350" spans="1:5" ht="24.95" customHeight="1" x14ac:dyDescent="0.25">
      <c r="A350" s="165">
        <v>336</v>
      </c>
      <c r="C350" s="163" t="s">
        <v>349</v>
      </c>
      <c r="D350" s="163" t="s">
        <v>89</v>
      </c>
      <c r="E350" s="164">
        <v>30.2</v>
      </c>
    </row>
    <row r="351" spans="1:5" ht="24.95" customHeight="1" x14ac:dyDescent="0.25">
      <c r="A351" s="165">
        <v>337</v>
      </c>
      <c r="C351" s="163" t="s">
        <v>480</v>
      </c>
      <c r="D351" s="163" t="s">
        <v>95</v>
      </c>
      <c r="E351" s="164">
        <v>1</v>
      </c>
    </row>
    <row r="352" spans="1:5" ht="24.95" customHeight="1" x14ac:dyDescent="0.25">
      <c r="A352" s="165">
        <v>338</v>
      </c>
      <c r="C352" s="163" t="s">
        <v>352</v>
      </c>
      <c r="D352" s="163" t="s">
        <v>107</v>
      </c>
      <c r="E352" s="164">
        <v>5</v>
      </c>
    </row>
    <row r="353" spans="1:5" ht="24.95" customHeight="1" x14ac:dyDescent="0.25">
      <c r="A353" s="165">
        <v>339</v>
      </c>
      <c r="C353" s="163" t="s">
        <v>481</v>
      </c>
      <c r="D353" s="163" t="s">
        <v>107</v>
      </c>
      <c r="E353" s="164">
        <v>4</v>
      </c>
    </row>
    <row r="354" spans="1:5" ht="24.95" customHeight="1" x14ac:dyDescent="0.25">
      <c r="A354" s="165">
        <v>340</v>
      </c>
      <c r="C354" s="163" t="s">
        <v>348</v>
      </c>
      <c r="D354" s="163" t="s">
        <v>89</v>
      </c>
      <c r="E354" s="164">
        <v>7</v>
      </c>
    </row>
    <row r="355" spans="1:5" ht="24.95" customHeight="1" x14ac:dyDescent="0.25">
      <c r="A355" s="165">
        <v>341</v>
      </c>
      <c r="C355" s="163" t="s">
        <v>482</v>
      </c>
      <c r="D355" s="163" t="s">
        <v>89</v>
      </c>
      <c r="E355" s="164">
        <v>7.5</v>
      </c>
    </row>
    <row r="356" spans="1:5" ht="24.95" customHeight="1" x14ac:dyDescent="0.25">
      <c r="A356" s="165">
        <v>342</v>
      </c>
      <c r="C356" s="163" t="s">
        <v>105</v>
      </c>
      <c r="D356" s="163" t="s">
        <v>106</v>
      </c>
      <c r="E356" s="164">
        <v>0.23599999999999999</v>
      </c>
    </row>
    <row r="357" spans="1:5" ht="24.95" customHeight="1" x14ac:dyDescent="0.25">
      <c r="A357" s="165">
        <v>343</v>
      </c>
      <c r="C357" s="163" t="s">
        <v>301</v>
      </c>
      <c r="D357" s="163" t="s">
        <v>106</v>
      </c>
      <c r="E357" s="164">
        <v>4.3004380000000006</v>
      </c>
    </row>
    <row r="358" spans="1:5" ht="24.95" customHeight="1" x14ac:dyDescent="0.25">
      <c r="A358" s="165">
        <v>344</v>
      </c>
      <c r="C358" s="163" t="s">
        <v>302</v>
      </c>
      <c r="D358" s="163" t="s">
        <v>106</v>
      </c>
      <c r="E358" s="164">
        <v>0.23599999999999999</v>
      </c>
    </row>
    <row r="359" spans="1:5" ht="24.95" customHeight="1" x14ac:dyDescent="0.25">
      <c r="A359" s="165">
        <v>345</v>
      </c>
      <c r="C359" s="163" t="s">
        <v>303</v>
      </c>
      <c r="D359" s="163" t="s">
        <v>106</v>
      </c>
      <c r="E359" s="164">
        <v>4.3004380000000006</v>
      </c>
    </row>
    <row r="360" spans="1:5" ht="24.95" customHeight="1" x14ac:dyDescent="0.25">
      <c r="A360" s="165">
        <v>346</v>
      </c>
      <c r="C360" s="163" t="s">
        <v>483</v>
      </c>
      <c r="D360" s="163" t="s">
        <v>107</v>
      </c>
      <c r="E360" s="164">
        <v>4</v>
      </c>
    </row>
    <row r="361" spans="1:5" ht="24.95" customHeight="1" x14ac:dyDescent="0.25">
      <c r="A361" s="165">
        <v>347</v>
      </c>
      <c r="C361" s="163" t="s">
        <v>484</v>
      </c>
      <c r="D361" s="163" t="s">
        <v>107</v>
      </c>
      <c r="E361" s="164">
        <v>2</v>
      </c>
    </row>
    <row r="362" spans="1:5" ht="24.95" customHeight="1" x14ac:dyDescent="0.25">
      <c r="A362" s="165">
        <v>348</v>
      </c>
      <c r="C362" s="163" t="s">
        <v>485</v>
      </c>
      <c r="D362" s="163" t="s">
        <v>107</v>
      </c>
      <c r="E362" s="164">
        <v>2</v>
      </c>
    </row>
    <row r="363" spans="1:5" ht="24.95" customHeight="1" x14ac:dyDescent="0.25">
      <c r="A363" s="165">
        <v>349</v>
      </c>
      <c r="C363" s="163" t="s">
        <v>393</v>
      </c>
      <c r="D363" s="163" t="s">
        <v>107</v>
      </c>
      <c r="E363" s="164">
        <v>6</v>
      </c>
    </row>
    <row r="364" spans="1:5" ht="24.95" customHeight="1" x14ac:dyDescent="0.25">
      <c r="A364" s="165">
        <v>350</v>
      </c>
      <c r="C364" s="163" t="s">
        <v>310</v>
      </c>
      <c r="D364" s="163" t="s">
        <v>107</v>
      </c>
      <c r="E364" s="164">
        <v>6</v>
      </c>
    </row>
    <row r="365" spans="1:5" ht="24.95" customHeight="1" x14ac:dyDescent="0.25">
      <c r="A365" s="165">
        <v>351</v>
      </c>
      <c r="C365" s="163" t="s">
        <v>486</v>
      </c>
      <c r="D365" s="163" t="s">
        <v>107</v>
      </c>
      <c r="E365" s="164">
        <v>6</v>
      </c>
    </row>
    <row r="366" spans="1:5" ht="24.95" customHeight="1" x14ac:dyDescent="0.25">
      <c r="A366" s="165">
        <v>352</v>
      </c>
      <c r="C366" s="163" t="s">
        <v>487</v>
      </c>
      <c r="D366" s="163" t="s">
        <v>107</v>
      </c>
      <c r="E366" s="164">
        <v>2</v>
      </c>
    </row>
    <row r="367" spans="1:5" ht="24.95" customHeight="1" x14ac:dyDescent="0.25">
      <c r="A367" s="165">
        <v>353</v>
      </c>
      <c r="C367" s="163" t="s">
        <v>488</v>
      </c>
      <c r="D367" s="163" t="s">
        <v>107</v>
      </c>
      <c r="E367" s="164">
        <v>6</v>
      </c>
    </row>
    <row r="368" spans="1:5" ht="24.95" customHeight="1" x14ac:dyDescent="0.25">
      <c r="A368" s="165">
        <v>354</v>
      </c>
      <c r="C368" s="163" t="s">
        <v>489</v>
      </c>
      <c r="D368" s="163" t="s">
        <v>107</v>
      </c>
      <c r="E368" s="164">
        <v>8</v>
      </c>
    </row>
    <row r="369" spans="1:5" ht="24.95" customHeight="1" x14ac:dyDescent="0.25">
      <c r="A369" s="165">
        <v>355</v>
      </c>
      <c r="C369" s="163" t="s">
        <v>490</v>
      </c>
      <c r="D369" s="163" t="s">
        <v>107</v>
      </c>
      <c r="E369" s="164">
        <v>8</v>
      </c>
    </row>
    <row r="370" spans="1:5" ht="24.95" customHeight="1" x14ac:dyDescent="0.25">
      <c r="A370" s="165">
        <v>356</v>
      </c>
      <c r="C370" s="163" t="s">
        <v>491</v>
      </c>
      <c r="D370" s="163" t="s">
        <v>107</v>
      </c>
      <c r="E370" s="164">
        <v>8</v>
      </c>
    </row>
    <row r="371" spans="1:5" ht="24.95" customHeight="1" x14ac:dyDescent="0.25">
      <c r="A371" s="165">
        <v>357</v>
      </c>
      <c r="C371" s="163" t="s">
        <v>492</v>
      </c>
      <c r="D371" s="163" t="s">
        <v>95</v>
      </c>
      <c r="E371" s="164">
        <v>6</v>
      </c>
    </row>
    <row r="372" spans="1:5" ht="24.95" customHeight="1" x14ac:dyDescent="0.25">
      <c r="A372" s="165">
        <v>358</v>
      </c>
      <c r="C372" s="163" t="s">
        <v>493</v>
      </c>
      <c r="D372" s="163" t="s">
        <v>89</v>
      </c>
      <c r="E372" s="164">
        <v>1</v>
      </c>
    </row>
    <row r="373" spans="1:5" ht="24.95" customHeight="1" x14ac:dyDescent="0.25">
      <c r="A373" s="165">
        <v>359</v>
      </c>
      <c r="C373" s="163" t="s">
        <v>494</v>
      </c>
      <c r="D373" s="163" t="s">
        <v>89</v>
      </c>
      <c r="E373" s="164">
        <v>30</v>
      </c>
    </row>
    <row r="374" spans="1:5" ht="24.95" customHeight="1" x14ac:dyDescent="0.25">
      <c r="A374" s="165">
        <v>360</v>
      </c>
      <c r="C374" s="163" t="s">
        <v>495</v>
      </c>
      <c r="D374" s="163" t="s">
        <v>89</v>
      </c>
      <c r="E374" s="164">
        <v>8</v>
      </c>
    </row>
    <row r="375" spans="1:5" ht="24.95" customHeight="1" x14ac:dyDescent="0.25">
      <c r="A375" s="165">
        <v>361</v>
      </c>
      <c r="C375" s="163" t="s">
        <v>496</v>
      </c>
      <c r="D375" s="163" t="s">
        <v>89</v>
      </c>
      <c r="E375" s="164">
        <v>17</v>
      </c>
    </row>
    <row r="376" spans="1:5" ht="24.95" customHeight="1" x14ac:dyDescent="0.25">
      <c r="A376" s="165">
        <v>362</v>
      </c>
      <c r="C376" s="163" t="s">
        <v>497</v>
      </c>
      <c r="D376" s="163" t="s">
        <v>89</v>
      </c>
      <c r="E376" s="164">
        <v>5</v>
      </c>
    </row>
    <row r="377" spans="1:5" ht="24.95" customHeight="1" x14ac:dyDescent="0.25">
      <c r="A377" s="165">
        <v>363</v>
      </c>
      <c r="C377" s="163" t="s">
        <v>498</v>
      </c>
      <c r="D377" s="163" t="s">
        <v>89</v>
      </c>
      <c r="E377" s="164">
        <v>2.5</v>
      </c>
    </row>
    <row r="378" spans="1:5" ht="24.95" customHeight="1" x14ac:dyDescent="0.25">
      <c r="A378" s="165">
        <v>364</v>
      </c>
      <c r="C378" s="163" t="s">
        <v>499</v>
      </c>
      <c r="D378" s="163" t="s">
        <v>89</v>
      </c>
      <c r="E378" s="164">
        <v>6.5</v>
      </c>
    </row>
    <row r="379" spans="1:5" ht="24.95" customHeight="1" x14ac:dyDescent="0.25">
      <c r="A379" s="165">
        <v>365</v>
      </c>
      <c r="C379" s="163" t="s">
        <v>500</v>
      </c>
      <c r="D379" s="163" t="s">
        <v>89</v>
      </c>
      <c r="E379" s="164">
        <v>13.5</v>
      </c>
    </row>
    <row r="380" spans="1:5" ht="24.95" customHeight="1" x14ac:dyDescent="0.25">
      <c r="A380" s="165">
        <v>366</v>
      </c>
      <c r="C380" s="163" t="s">
        <v>111</v>
      </c>
      <c r="D380" s="163" t="s">
        <v>89</v>
      </c>
      <c r="E380" s="164">
        <v>17</v>
      </c>
    </row>
    <row r="381" spans="1:5" ht="24.95" customHeight="1" x14ac:dyDescent="0.25">
      <c r="A381" s="165">
        <v>367</v>
      </c>
      <c r="C381" s="163" t="s">
        <v>501</v>
      </c>
      <c r="D381" s="163" t="s">
        <v>89</v>
      </c>
      <c r="E381" s="164">
        <v>1</v>
      </c>
    </row>
    <row r="382" spans="1:5" ht="24.95" customHeight="1" x14ac:dyDescent="0.25">
      <c r="A382" s="165">
        <v>368</v>
      </c>
      <c r="C382" s="163" t="s">
        <v>502</v>
      </c>
      <c r="D382" s="163" t="s">
        <v>89</v>
      </c>
      <c r="E382" s="164">
        <v>38</v>
      </c>
    </row>
    <row r="383" spans="1:5" ht="24.95" customHeight="1" x14ac:dyDescent="0.25">
      <c r="A383" s="165">
        <v>369</v>
      </c>
      <c r="C383" s="163" t="s">
        <v>118</v>
      </c>
      <c r="D383" s="163" t="s">
        <v>89</v>
      </c>
      <c r="E383" s="164">
        <v>7.5</v>
      </c>
    </row>
    <row r="384" spans="1:5" ht="24.95" customHeight="1" x14ac:dyDescent="0.25">
      <c r="A384" s="165">
        <v>370</v>
      </c>
      <c r="C384" s="163" t="s">
        <v>372</v>
      </c>
      <c r="D384" s="163" t="s">
        <v>89</v>
      </c>
      <c r="E384" s="164">
        <v>6.5</v>
      </c>
    </row>
    <row r="385" spans="1:5" ht="24.95" customHeight="1" x14ac:dyDescent="0.25">
      <c r="A385" s="165">
        <v>371</v>
      </c>
      <c r="C385" s="163" t="s">
        <v>128</v>
      </c>
      <c r="D385" s="163" t="s">
        <v>89</v>
      </c>
      <c r="E385" s="164">
        <v>13.5</v>
      </c>
    </row>
    <row r="386" spans="1:5" ht="24.95" customHeight="1" x14ac:dyDescent="0.25">
      <c r="A386" s="165">
        <v>372</v>
      </c>
      <c r="C386" s="163" t="s">
        <v>503</v>
      </c>
      <c r="D386" s="163" t="s">
        <v>107</v>
      </c>
      <c r="E386" s="164">
        <v>6</v>
      </c>
    </row>
    <row r="387" spans="1:5" ht="24.95" customHeight="1" x14ac:dyDescent="0.25">
      <c r="A387" s="165">
        <v>373</v>
      </c>
      <c r="C387" s="163" t="s">
        <v>504</v>
      </c>
      <c r="D387" s="163" t="s">
        <v>107</v>
      </c>
      <c r="E387" s="164">
        <v>8</v>
      </c>
    </row>
    <row r="388" spans="1:5" ht="24.95" customHeight="1" x14ac:dyDescent="0.25">
      <c r="A388" s="165">
        <v>374</v>
      </c>
      <c r="C388" s="163" t="s">
        <v>244</v>
      </c>
      <c r="D388" s="163" t="s">
        <v>89</v>
      </c>
      <c r="E388" s="164">
        <v>1</v>
      </c>
    </row>
    <row r="389" spans="1:5" ht="24.95" customHeight="1" x14ac:dyDescent="0.25">
      <c r="A389" s="165">
        <v>375</v>
      </c>
      <c r="C389" s="163" t="s">
        <v>234</v>
      </c>
      <c r="D389" s="163" t="s">
        <v>89</v>
      </c>
      <c r="E389" s="164">
        <v>30</v>
      </c>
    </row>
    <row r="390" spans="1:5" ht="24.95" customHeight="1" x14ac:dyDescent="0.25">
      <c r="A390" s="165">
        <v>376</v>
      </c>
      <c r="C390" s="163" t="s">
        <v>122</v>
      </c>
      <c r="D390" s="163" t="s">
        <v>89</v>
      </c>
      <c r="E390" s="164">
        <v>8</v>
      </c>
    </row>
    <row r="391" spans="1:5" ht="24.95" customHeight="1" x14ac:dyDescent="0.25">
      <c r="A391" s="165">
        <v>377</v>
      </c>
      <c r="C391" s="163" t="s">
        <v>123</v>
      </c>
      <c r="D391" s="163" t="s">
        <v>89</v>
      </c>
      <c r="E391" s="164">
        <v>17</v>
      </c>
    </row>
    <row r="392" spans="1:5" ht="24.95" customHeight="1" x14ac:dyDescent="0.25">
      <c r="A392" s="165">
        <v>378</v>
      </c>
      <c r="C392" s="163" t="s">
        <v>133</v>
      </c>
      <c r="D392" s="163" t="s">
        <v>89</v>
      </c>
      <c r="E392" s="164">
        <v>5</v>
      </c>
    </row>
    <row r="393" spans="1:5" ht="24.95" customHeight="1" x14ac:dyDescent="0.25">
      <c r="A393" s="165">
        <v>379</v>
      </c>
      <c r="C393" s="163" t="s">
        <v>230</v>
      </c>
      <c r="D393" s="163" t="s">
        <v>89</v>
      </c>
      <c r="E393" s="164">
        <v>2.5</v>
      </c>
    </row>
    <row r="394" spans="1:5" ht="24.95" customHeight="1" x14ac:dyDescent="0.25">
      <c r="A394" s="165">
        <v>380</v>
      </c>
      <c r="C394" s="163" t="s">
        <v>373</v>
      </c>
      <c r="D394" s="163" t="s">
        <v>89</v>
      </c>
      <c r="E394" s="164">
        <v>6.5</v>
      </c>
    </row>
    <row r="395" spans="1:5" ht="24.95" customHeight="1" x14ac:dyDescent="0.25">
      <c r="A395" s="165">
        <v>381</v>
      </c>
      <c r="C395" s="163" t="s">
        <v>132</v>
      </c>
      <c r="D395" s="163" t="s">
        <v>89</v>
      </c>
      <c r="E395" s="164">
        <v>13.5</v>
      </c>
    </row>
    <row r="396" spans="1:5" ht="24.95" customHeight="1" x14ac:dyDescent="0.25">
      <c r="A396" s="165">
        <v>382</v>
      </c>
      <c r="C396" s="163" t="s">
        <v>505</v>
      </c>
      <c r="D396" s="163" t="s">
        <v>95</v>
      </c>
      <c r="E396" s="164">
        <v>2</v>
      </c>
    </row>
    <row r="397" spans="1:5" ht="24.95" customHeight="1" x14ac:dyDescent="0.25">
      <c r="A397" s="165">
        <v>383</v>
      </c>
      <c r="C397" s="163" t="s">
        <v>305</v>
      </c>
      <c r="D397" s="163" t="s">
        <v>95</v>
      </c>
      <c r="E397" s="164">
        <v>2</v>
      </c>
    </row>
    <row r="398" spans="1:5" ht="24.95" customHeight="1" x14ac:dyDescent="0.25">
      <c r="A398" s="165">
        <v>384</v>
      </c>
      <c r="C398" s="163" t="s">
        <v>506</v>
      </c>
      <c r="D398" s="163" t="s">
        <v>206</v>
      </c>
      <c r="E398" s="164">
        <v>200</v>
      </c>
    </row>
    <row r="399" spans="1:5" ht="24.95" customHeight="1" x14ac:dyDescent="0.25">
      <c r="A399" s="165">
        <v>385</v>
      </c>
      <c r="C399" s="163" t="s">
        <v>374</v>
      </c>
      <c r="D399" s="163" t="s">
        <v>107</v>
      </c>
      <c r="E399" s="164">
        <v>8</v>
      </c>
    </row>
    <row r="400" spans="1:5" ht="24.95" customHeight="1" x14ac:dyDescent="0.25">
      <c r="A400" s="165">
        <v>386</v>
      </c>
      <c r="C400" s="163" t="s">
        <v>243</v>
      </c>
      <c r="D400" s="163" t="s">
        <v>107</v>
      </c>
      <c r="E400" s="164">
        <v>4</v>
      </c>
    </row>
    <row r="401" spans="1:5" ht="24.95" customHeight="1" x14ac:dyDescent="0.25">
      <c r="A401" s="165">
        <v>387</v>
      </c>
      <c r="C401" s="163" t="s">
        <v>507</v>
      </c>
      <c r="D401" s="163" t="s">
        <v>107</v>
      </c>
      <c r="E401" s="164">
        <v>6</v>
      </c>
    </row>
    <row r="402" spans="1:5" ht="24.95" customHeight="1" x14ac:dyDescent="0.25">
      <c r="A402" s="165">
        <v>388</v>
      </c>
      <c r="C402" s="163" t="s">
        <v>233</v>
      </c>
      <c r="D402" s="163" t="s">
        <v>107</v>
      </c>
      <c r="E402" s="164">
        <v>47</v>
      </c>
    </row>
    <row r="403" spans="1:5" ht="24.95" customHeight="1" x14ac:dyDescent="0.25">
      <c r="A403" s="165">
        <v>389</v>
      </c>
      <c r="C403" s="163" t="s">
        <v>120</v>
      </c>
      <c r="D403" s="163" t="s">
        <v>107</v>
      </c>
      <c r="E403" s="164">
        <v>40</v>
      </c>
    </row>
    <row r="404" spans="1:5" ht="24.95" customHeight="1" x14ac:dyDescent="0.25">
      <c r="A404" s="165">
        <v>390</v>
      </c>
      <c r="C404" s="163" t="s">
        <v>115</v>
      </c>
      <c r="D404" s="163" t="s">
        <v>107</v>
      </c>
      <c r="E404" s="164">
        <v>28</v>
      </c>
    </row>
    <row r="405" spans="1:5" ht="24.95" customHeight="1" x14ac:dyDescent="0.25">
      <c r="A405" s="165">
        <v>391</v>
      </c>
      <c r="C405" s="163" t="s">
        <v>129</v>
      </c>
      <c r="D405" s="163" t="s">
        <v>107</v>
      </c>
      <c r="E405" s="164">
        <v>14</v>
      </c>
    </row>
    <row r="406" spans="1:5" ht="24.95" customHeight="1" x14ac:dyDescent="0.25">
      <c r="A406" s="165">
        <v>392</v>
      </c>
      <c r="C406" s="163" t="s">
        <v>229</v>
      </c>
      <c r="D406" s="163" t="s">
        <v>107</v>
      </c>
      <c r="E406" s="164">
        <v>10</v>
      </c>
    </row>
    <row r="407" spans="1:5" ht="24.95" customHeight="1" x14ac:dyDescent="0.25">
      <c r="A407" s="165">
        <v>393</v>
      </c>
      <c r="C407" s="163" t="s">
        <v>121</v>
      </c>
      <c r="D407" s="163" t="s">
        <v>107</v>
      </c>
      <c r="E407" s="164">
        <v>8</v>
      </c>
    </row>
    <row r="408" spans="1:5" ht="24.95" customHeight="1" x14ac:dyDescent="0.25">
      <c r="A408" s="165">
        <v>394</v>
      </c>
      <c r="C408" s="163" t="s">
        <v>369</v>
      </c>
      <c r="D408" s="163" t="s">
        <v>107</v>
      </c>
      <c r="E408" s="164">
        <v>18</v>
      </c>
    </row>
    <row r="409" spans="1:5" ht="24.95" customHeight="1" x14ac:dyDescent="0.25">
      <c r="A409" s="165">
        <v>395</v>
      </c>
      <c r="C409" s="163" t="s">
        <v>130</v>
      </c>
      <c r="D409" s="163" t="s">
        <v>107</v>
      </c>
      <c r="E409" s="164">
        <v>33</v>
      </c>
    </row>
    <row r="410" spans="1:5" ht="24.95" customHeight="1" x14ac:dyDescent="0.25">
      <c r="A410" s="165">
        <v>396</v>
      </c>
      <c r="C410" s="163" t="s">
        <v>508</v>
      </c>
      <c r="D410" s="163" t="s">
        <v>99</v>
      </c>
      <c r="E410" s="164">
        <v>48</v>
      </c>
    </row>
    <row r="411" spans="1:5" ht="24.95" customHeight="1" x14ac:dyDescent="0.25">
      <c r="A411" s="165">
        <v>397</v>
      </c>
      <c r="C411" s="163" t="s">
        <v>509</v>
      </c>
      <c r="D411" s="163" t="s">
        <v>89</v>
      </c>
      <c r="E411" s="164">
        <v>39</v>
      </c>
    </row>
    <row r="412" spans="1:5" ht="24.95" customHeight="1" x14ac:dyDescent="0.25">
      <c r="A412" s="165">
        <v>398</v>
      </c>
      <c r="C412" s="163" t="s">
        <v>510</v>
      </c>
      <c r="D412" s="163" t="s">
        <v>89</v>
      </c>
      <c r="E412" s="164">
        <v>22</v>
      </c>
    </row>
    <row r="413" spans="1:5" ht="24.95" customHeight="1" x14ac:dyDescent="0.25">
      <c r="A413" s="165">
        <v>399</v>
      </c>
      <c r="C413" s="163" t="s">
        <v>511</v>
      </c>
      <c r="D413" s="163" t="s">
        <v>89</v>
      </c>
      <c r="E413" s="164">
        <v>2.5</v>
      </c>
    </row>
    <row r="414" spans="1:5" ht="24.95" customHeight="1" x14ac:dyDescent="0.25">
      <c r="A414" s="165">
        <v>400</v>
      </c>
      <c r="C414" s="163" t="s">
        <v>512</v>
      </c>
      <c r="D414" s="163" t="s">
        <v>99</v>
      </c>
      <c r="E414" s="164">
        <v>48</v>
      </c>
    </row>
    <row r="415" spans="1:5" ht="24.95" customHeight="1" x14ac:dyDescent="0.25">
      <c r="A415" s="165">
        <v>401</v>
      </c>
      <c r="C415" s="163" t="s">
        <v>114</v>
      </c>
      <c r="D415" s="163" t="s">
        <v>99</v>
      </c>
      <c r="E415" s="164">
        <v>29.5</v>
      </c>
    </row>
    <row r="416" spans="1:5" ht="24.95" customHeight="1" x14ac:dyDescent="0.25">
      <c r="A416" s="165">
        <v>402</v>
      </c>
      <c r="C416" s="163" t="s">
        <v>240</v>
      </c>
      <c r="D416" s="163" t="s">
        <v>99</v>
      </c>
      <c r="E416" s="164">
        <v>45</v>
      </c>
    </row>
    <row r="417" spans="1:5" ht="24.95" customHeight="1" x14ac:dyDescent="0.25">
      <c r="A417" s="165">
        <v>403</v>
      </c>
      <c r="C417" s="163" t="s">
        <v>513</v>
      </c>
      <c r="D417" s="163" t="s">
        <v>99</v>
      </c>
      <c r="E417" s="164">
        <v>30.5</v>
      </c>
    </row>
    <row r="418" spans="1:5" ht="24.95" customHeight="1" x14ac:dyDescent="0.25">
      <c r="A418" s="165">
        <v>404</v>
      </c>
      <c r="C418" s="163" t="s">
        <v>514</v>
      </c>
      <c r="D418" s="163" t="s">
        <v>107</v>
      </c>
      <c r="E418" s="164">
        <v>6</v>
      </c>
    </row>
    <row r="419" spans="1:5" ht="24.95" customHeight="1" x14ac:dyDescent="0.25">
      <c r="A419" s="165">
        <v>405</v>
      </c>
      <c r="C419" s="163" t="s">
        <v>515</v>
      </c>
      <c r="D419" s="163" t="s">
        <v>89</v>
      </c>
      <c r="E419" s="164">
        <v>2</v>
      </c>
    </row>
    <row r="420" spans="1:5" ht="24.95" customHeight="1" x14ac:dyDescent="0.25">
      <c r="A420" s="165">
        <v>406</v>
      </c>
      <c r="C420" s="163" t="s">
        <v>237</v>
      </c>
      <c r="D420" s="163" t="s">
        <v>206</v>
      </c>
      <c r="E420" s="164">
        <v>30</v>
      </c>
    </row>
    <row r="421" spans="1:5" ht="24.95" customHeight="1" x14ac:dyDescent="0.25">
      <c r="A421" s="165">
        <v>407</v>
      </c>
      <c r="C421" s="163" t="s">
        <v>516</v>
      </c>
      <c r="D421" s="163" t="s">
        <v>99</v>
      </c>
      <c r="E421" s="164">
        <v>2</v>
      </c>
    </row>
    <row r="422" spans="1:5" ht="24.95" customHeight="1" x14ac:dyDescent="0.25">
      <c r="A422" s="165">
        <v>408</v>
      </c>
      <c r="C422" s="163" t="s">
        <v>517</v>
      </c>
      <c r="D422" s="163" t="s">
        <v>99</v>
      </c>
      <c r="E422" s="164">
        <v>2</v>
      </c>
    </row>
    <row r="423" spans="1:5" ht="24.95" customHeight="1" x14ac:dyDescent="0.25">
      <c r="A423" s="165">
        <v>409</v>
      </c>
      <c r="C423" s="163" t="s">
        <v>518</v>
      </c>
      <c r="D423" s="163" t="s">
        <v>206</v>
      </c>
      <c r="E423" s="164">
        <v>21</v>
      </c>
    </row>
    <row r="424" spans="1:5" ht="24.95" customHeight="1" x14ac:dyDescent="0.25">
      <c r="A424" s="165">
        <v>410</v>
      </c>
      <c r="C424" s="163" t="s">
        <v>304</v>
      </c>
      <c r="D424" s="163" t="s">
        <v>206</v>
      </c>
      <c r="E424" s="164">
        <v>622</v>
      </c>
    </row>
    <row r="425" spans="1:5" ht="24.95" customHeight="1" x14ac:dyDescent="0.25">
      <c r="A425" s="165">
        <v>411</v>
      </c>
      <c r="C425" s="163" t="s">
        <v>299</v>
      </c>
      <c r="D425" s="163" t="s">
        <v>99</v>
      </c>
      <c r="E425" s="164">
        <v>112.5</v>
      </c>
    </row>
    <row r="426" spans="1:5" ht="24.95" customHeight="1" x14ac:dyDescent="0.25">
      <c r="A426" s="165">
        <v>412</v>
      </c>
      <c r="C426" s="163" t="s">
        <v>298</v>
      </c>
      <c r="D426" s="163" t="s">
        <v>99</v>
      </c>
      <c r="E426" s="164">
        <v>45</v>
      </c>
    </row>
    <row r="427" spans="1:5" ht="24.95" customHeight="1" x14ac:dyDescent="0.25">
      <c r="A427" s="165">
        <v>413</v>
      </c>
      <c r="C427" s="163" t="s">
        <v>519</v>
      </c>
      <c r="D427" s="163" t="s">
        <v>89</v>
      </c>
      <c r="E427" s="164">
        <v>15</v>
      </c>
    </row>
    <row r="428" spans="1:5" ht="24.95" customHeight="1" x14ac:dyDescent="0.25">
      <c r="A428" s="165">
        <v>414</v>
      </c>
      <c r="C428" s="163" t="s">
        <v>520</v>
      </c>
      <c r="D428" s="163" t="s">
        <v>95</v>
      </c>
      <c r="E428" s="164">
        <v>4</v>
      </c>
    </row>
    <row r="429" spans="1:5" ht="24.95" customHeight="1" x14ac:dyDescent="0.25">
      <c r="A429" s="165">
        <v>415</v>
      </c>
      <c r="C429" s="163" t="s">
        <v>521</v>
      </c>
      <c r="D429" s="163" t="s">
        <v>95</v>
      </c>
      <c r="E429" s="164">
        <v>2</v>
      </c>
    </row>
    <row r="430" spans="1:5" ht="24.95" customHeight="1" x14ac:dyDescent="0.25">
      <c r="A430" s="165">
        <v>416</v>
      </c>
      <c r="C430" s="163" t="s">
        <v>522</v>
      </c>
      <c r="D430" s="163" t="s">
        <v>95</v>
      </c>
      <c r="E430" s="164">
        <v>2</v>
      </c>
    </row>
    <row r="431" spans="1:5" ht="24.95" customHeight="1" x14ac:dyDescent="0.25">
      <c r="A431" s="165">
        <v>417</v>
      </c>
      <c r="C431" s="163" t="s">
        <v>523</v>
      </c>
      <c r="D431" s="163" t="s">
        <v>95</v>
      </c>
      <c r="E431" s="164">
        <v>2</v>
      </c>
    </row>
    <row r="432" spans="1:5" ht="24.95" customHeight="1" x14ac:dyDescent="0.25">
      <c r="A432" s="165">
        <v>418</v>
      </c>
      <c r="C432" s="163" t="s">
        <v>524</v>
      </c>
      <c r="D432" s="163" t="s">
        <v>95</v>
      </c>
      <c r="E432" s="164">
        <v>4</v>
      </c>
    </row>
    <row r="433" spans="1:5" ht="24.95" customHeight="1" x14ac:dyDescent="0.25">
      <c r="A433" s="165">
        <v>419</v>
      </c>
      <c r="C433" s="163" t="s">
        <v>525</v>
      </c>
      <c r="D433" s="163" t="s">
        <v>107</v>
      </c>
      <c r="E433" s="164">
        <v>4</v>
      </c>
    </row>
    <row r="434" spans="1:5" ht="24.95" customHeight="1" x14ac:dyDescent="0.25">
      <c r="A434" s="165">
        <v>420</v>
      </c>
      <c r="C434" s="163" t="s">
        <v>526</v>
      </c>
      <c r="D434" s="163" t="s">
        <v>107</v>
      </c>
      <c r="E434" s="164">
        <v>8</v>
      </c>
    </row>
    <row r="435" spans="1:5" ht="24.95" customHeight="1" x14ac:dyDescent="0.25">
      <c r="A435" s="165">
        <v>421</v>
      </c>
      <c r="C435" s="163" t="s">
        <v>527</v>
      </c>
      <c r="D435" s="163" t="s">
        <v>107</v>
      </c>
      <c r="E435" s="164">
        <v>6</v>
      </c>
    </row>
    <row r="436" spans="1:5" ht="24.95" customHeight="1" x14ac:dyDescent="0.25">
      <c r="A436" s="165">
        <v>422</v>
      </c>
      <c r="C436" s="163" t="s">
        <v>528</v>
      </c>
      <c r="D436" s="163" t="s">
        <v>107</v>
      </c>
      <c r="E436" s="164">
        <v>6</v>
      </c>
    </row>
    <row r="437" spans="1:5" ht="24.95" customHeight="1" x14ac:dyDescent="0.25">
      <c r="A437" s="165">
        <v>423</v>
      </c>
      <c r="C437" s="163" t="s">
        <v>529</v>
      </c>
      <c r="D437" s="163" t="s">
        <v>107</v>
      </c>
      <c r="E437" s="164">
        <v>4</v>
      </c>
    </row>
    <row r="438" spans="1:5" ht="24.95" customHeight="1" x14ac:dyDescent="0.25">
      <c r="A438" s="165">
        <v>424</v>
      </c>
      <c r="C438" s="163" t="s">
        <v>530</v>
      </c>
      <c r="D438" s="163" t="s">
        <v>107</v>
      </c>
      <c r="E438" s="164">
        <v>2</v>
      </c>
    </row>
    <row r="439" spans="1:5" ht="24.95" customHeight="1" x14ac:dyDescent="0.25">
      <c r="A439" s="165">
        <v>425</v>
      </c>
      <c r="C439" s="163" t="s">
        <v>531</v>
      </c>
      <c r="D439" s="163" t="s">
        <v>107</v>
      </c>
      <c r="E439" s="164">
        <v>6</v>
      </c>
    </row>
    <row r="440" spans="1:5" ht="24.95" customHeight="1" x14ac:dyDescent="0.25">
      <c r="A440" s="165">
        <v>426</v>
      </c>
      <c r="C440" s="163" t="s">
        <v>532</v>
      </c>
      <c r="D440" s="163" t="s">
        <v>107</v>
      </c>
      <c r="E440" s="164">
        <v>2</v>
      </c>
    </row>
    <row r="441" spans="1:5" ht="24.95" customHeight="1" x14ac:dyDescent="0.25">
      <c r="A441" s="165">
        <v>427</v>
      </c>
      <c r="C441" s="163" t="s">
        <v>533</v>
      </c>
      <c r="D441" s="163" t="s">
        <v>107</v>
      </c>
      <c r="E441" s="164">
        <v>12</v>
      </c>
    </row>
    <row r="442" spans="1:5" ht="24.95" customHeight="1" x14ac:dyDescent="0.25">
      <c r="A442" s="165">
        <v>428</v>
      </c>
      <c r="C442" s="163" t="s">
        <v>534</v>
      </c>
      <c r="D442" s="163" t="s">
        <v>107</v>
      </c>
      <c r="E442" s="164">
        <v>8</v>
      </c>
    </row>
    <row r="443" spans="1:5" ht="24.95" customHeight="1" x14ac:dyDescent="0.25">
      <c r="A443" s="165">
        <v>429</v>
      </c>
      <c r="C443" s="163" t="s">
        <v>535</v>
      </c>
      <c r="D443" s="163" t="s">
        <v>107</v>
      </c>
      <c r="E443" s="164">
        <v>12</v>
      </c>
    </row>
    <row r="444" spans="1:5" ht="24.95" customHeight="1" x14ac:dyDescent="0.25">
      <c r="A444" s="165">
        <v>430</v>
      </c>
      <c r="C444" s="163" t="s">
        <v>536</v>
      </c>
      <c r="D444" s="163" t="s">
        <v>107</v>
      </c>
      <c r="E444" s="164">
        <v>12</v>
      </c>
    </row>
    <row r="445" spans="1:5" ht="24.95" customHeight="1" x14ac:dyDescent="0.25">
      <c r="A445" s="165">
        <v>431</v>
      </c>
      <c r="C445" s="163" t="s">
        <v>537</v>
      </c>
      <c r="D445" s="163" t="s">
        <v>107</v>
      </c>
      <c r="E445" s="164">
        <v>4</v>
      </c>
    </row>
    <row r="446" spans="1:5" ht="24.95" customHeight="1" x14ac:dyDescent="0.25">
      <c r="A446" s="165">
        <v>432</v>
      </c>
      <c r="C446" s="163" t="s">
        <v>538</v>
      </c>
      <c r="D446" s="163" t="s">
        <v>107</v>
      </c>
      <c r="E446" s="164">
        <v>2</v>
      </c>
    </row>
    <row r="447" spans="1:5" ht="24.95" customHeight="1" x14ac:dyDescent="0.25">
      <c r="A447" s="165">
        <v>433</v>
      </c>
      <c r="C447" s="163" t="s">
        <v>539</v>
      </c>
      <c r="D447" s="163" t="s">
        <v>107</v>
      </c>
      <c r="E447" s="164">
        <v>3</v>
      </c>
    </row>
    <row r="448" spans="1:5" ht="24.95" customHeight="1" x14ac:dyDescent="0.25">
      <c r="A448" s="165">
        <v>434</v>
      </c>
      <c r="C448" s="163" t="s">
        <v>540</v>
      </c>
      <c r="D448" s="163" t="s">
        <v>107</v>
      </c>
      <c r="E448" s="164">
        <v>1</v>
      </c>
    </row>
    <row r="449" spans="1:5" ht="24.95" customHeight="1" x14ac:dyDescent="0.25">
      <c r="A449" s="165">
        <v>435</v>
      </c>
      <c r="C449" s="163" t="s">
        <v>541</v>
      </c>
      <c r="D449" s="163" t="s">
        <v>107</v>
      </c>
      <c r="E449" s="164">
        <v>4</v>
      </c>
    </row>
    <row r="450" spans="1:5" ht="24.95" customHeight="1" x14ac:dyDescent="0.25">
      <c r="A450" s="165">
        <v>436</v>
      </c>
      <c r="C450" s="163" t="s">
        <v>542</v>
      </c>
      <c r="D450" s="163" t="s">
        <v>107</v>
      </c>
      <c r="E450" s="164">
        <v>13</v>
      </c>
    </row>
    <row r="451" spans="1:5" ht="24.95" customHeight="1" x14ac:dyDescent="0.25">
      <c r="A451" s="165">
        <v>437</v>
      </c>
      <c r="C451" s="163" t="s">
        <v>543</v>
      </c>
      <c r="D451" s="163" t="s">
        <v>107</v>
      </c>
      <c r="E451" s="164">
        <v>8</v>
      </c>
    </row>
    <row r="452" spans="1:5" ht="24.95" customHeight="1" x14ac:dyDescent="0.25">
      <c r="A452" s="165">
        <v>438</v>
      </c>
      <c r="C452" s="163" t="s">
        <v>544</v>
      </c>
      <c r="D452" s="163" t="s">
        <v>107</v>
      </c>
      <c r="E452" s="164">
        <v>2</v>
      </c>
    </row>
    <row r="453" spans="1:5" ht="24.95" customHeight="1" x14ac:dyDescent="0.25">
      <c r="A453" s="165">
        <v>439</v>
      </c>
      <c r="C453" s="163" t="s">
        <v>545</v>
      </c>
      <c r="D453" s="163" t="s">
        <v>107</v>
      </c>
      <c r="E453" s="164">
        <v>6</v>
      </c>
    </row>
    <row r="454" spans="1:5" ht="24.95" customHeight="1" x14ac:dyDescent="0.25">
      <c r="A454" s="165">
        <v>440</v>
      </c>
      <c r="C454" s="163" t="s">
        <v>546</v>
      </c>
      <c r="D454" s="163" t="s">
        <v>107</v>
      </c>
      <c r="E454" s="164">
        <v>1</v>
      </c>
    </row>
    <row r="455" spans="1:5" ht="24.95" customHeight="1" x14ac:dyDescent="0.25">
      <c r="A455" s="165">
        <v>441</v>
      </c>
      <c r="C455" s="163" t="s">
        <v>547</v>
      </c>
      <c r="D455" s="163" t="s">
        <v>107</v>
      </c>
      <c r="E455" s="164">
        <v>1</v>
      </c>
    </row>
    <row r="456" spans="1:5" ht="24.95" customHeight="1" x14ac:dyDescent="0.25">
      <c r="A456" s="165">
        <v>442</v>
      </c>
      <c r="C456" s="163" t="s">
        <v>548</v>
      </c>
      <c r="D456" s="163" t="s">
        <v>107</v>
      </c>
      <c r="E456" s="164">
        <v>4</v>
      </c>
    </row>
    <row r="457" spans="1:5" ht="24.95" customHeight="1" x14ac:dyDescent="0.25">
      <c r="A457" s="165">
        <v>443</v>
      </c>
      <c r="C457" s="163" t="s">
        <v>549</v>
      </c>
      <c r="D457" s="163" t="s">
        <v>107</v>
      </c>
      <c r="E457" s="164">
        <v>4</v>
      </c>
    </row>
    <row r="458" spans="1:5" ht="24.95" customHeight="1" x14ac:dyDescent="0.25">
      <c r="A458" s="165">
        <v>444</v>
      </c>
      <c r="C458" s="163" t="s">
        <v>550</v>
      </c>
      <c r="D458" s="163" t="s">
        <v>107</v>
      </c>
      <c r="E458" s="164">
        <v>2</v>
      </c>
    </row>
    <row r="459" spans="1:5" ht="24.95" customHeight="1" x14ac:dyDescent="0.25">
      <c r="A459" s="165">
        <v>445</v>
      </c>
      <c r="C459" s="163" t="s">
        <v>551</v>
      </c>
      <c r="D459" s="163" t="s">
        <v>107</v>
      </c>
      <c r="E459" s="164">
        <v>4</v>
      </c>
    </row>
    <row r="460" spans="1:5" ht="24.95" customHeight="1" x14ac:dyDescent="0.25">
      <c r="A460" s="165">
        <v>446</v>
      </c>
      <c r="C460" s="163" t="s">
        <v>552</v>
      </c>
      <c r="D460" s="163" t="s">
        <v>107</v>
      </c>
      <c r="E460" s="164">
        <v>4</v>
      </c>
    </row>
    <row r="461" spans="1:5" ht="24.95" customHeight="1" x14ac:dyDescent="0.25">
      <c r="A461" s="165">
        <v>447</v>
      </c>
      <c r="C461" s="163" t="s">
        <v>553</v>
      </c>
      <c r="D461" s="163" t="s">
        <v>107</v>
      </c>
      <c r="E461" s="164">
        <v>1</v>
      </c>
    </row>
    <row r="462" spans="1:5" ht="24.95" customHeight="1" x14ac:dyDescent="0.25">
      <c r="A462" s="165">
        <v>448</v>
      </c>
      <c r="C462" s="163" t="s">
        <v>554</v>
      </c>
      <c r="D462" s="163" t="s">
        <v>95</v>
      </c>
      <c r="E462" s="164">
        <v>2</v>
      </c>
    </row>
    <row r="463" spans="1:5" ht="24.95" customHeight="1" x14ac:dyDescent="0.25">
      <c r="A463" s="165">
        <v>449</v>
      </c>
      <c r="C463" s="163" t="s">
        <v>555</v>
      </c>
      <c r="D463" s="163" t="s">
        <v>89</v>
      </c>
      <c r="E463" s="164">
        <v>1</v>
      </c>
    </row>
    <row r="464" spans="1:5" ht="24.95" customHeight="1" x14ac:dyDescent="0.25">
      <c r="A464" s="165">
        <v>450</v>
      </c>
      <c r="C464" s="163" t="s">
        <v>556</v>
      </c>
      <c r="D464" s="163" t="s">
        <v>107</v>
      </c>
      <c r="E464" s="164">
        <v>1</v>
      </c>
    </row>
    <row r="465" spans="1:5" ht="24.95" customHeight="1" x14ac:dyDescent="0.25">
      <c r="A465" s="165">
        <v>451</v>
      </c>
      <c r="C465" s="163" t="s">
        <v>557</v>
      </c>
      <c r="D465" s="163" t="s">
        <v>107</v>
      </c>
      <c r="E465" s="164">
        <v>1</v>
      </c>
    </row>
    <row r="466" spans="1:5" ht="24.95" customHeight="1" x14ac:dyDescent="0.25">
      <c r="A466" s="165">
        <v>452</v>
      </c>
      <c r="C466" s="163" t="s">
        <v>558</v>
      </c>
      <c r="D466" s="163" t="s">
        <v>107</v>
      </c>
      <c r="E466" s="164">
        <v>1</v>
      </c>
    </row>
    <row r="467" spans="1:5" ht="24.95" customHeight="1" x14ac:dyDescent="0.25">
      <c r="A467" s="165">
        <v>453</v>
      </c>
      <c r="C467" s="163" t="s">
        <v>559</v>
      </c>
      <c r="D467" s="163" t="s">
        <v>107</v>
      </c>
      <c r="E467" s="164">
        <v>1</v>
      </c>
    </row>
    <row r="468" spans="1:5" ht="24.95" customHeight="1" x14ac:dyDescent="0.25">
      <c r="A468" s="165">
        <v>454</v>
      </c>
      <c r="C468" s="163" t="s">
        <v>560</v>
      </c>
      <c r="D468" s="163" t="s">
        <v>95</v>
      </c>
      <c r="E468" s="164">
        <v>2</v>
      </c>
    </row>
    <row r="469" spans="1:5" ht="24.95" customHeight="1" x14ac:dyDescent="0.25">
      <c r="A469" s="165">
        <v>455</v>
      </c>
      <c r="C469" s="163" t="s">
        <v>561</v>
      </c>
      <c r="D469" s="163" t="s">
        <v>107</v>
      </c>
      <c r="E469" s="164">
        <v>2</v>
      </c>
    </row>
    <row r="470" spans="1:5" ht="24.95" customHeight="1" x14ac:dyDescent="0.25">
      <c r="A470" s="165">
        <v>456</v>
      </c>
      <c r="C470" s="163" t="s">
        <v>562</v>
      </c>
      <c r="D470" s="163" t="s">
        <v>107</v>
      </c>
      <c r="E470" s="164">
        <v>2</v>
      </c>
    </row>
    <row r="471" spans="1:5" ht="24.95" customHeight="1" x14ac:dyDescent="0.25">
      <c r="A471" s="165">
        <v>457</v>
      </c>
      <c r="C471" s="163" t="s">
        <v>557</v>
      </c>
      <c r="D471" s="163" t="s">
        <v>107</v>
      </c>
      <c r="E471" s="164">
        <v>2</v>
      </c>
    </row>
    <row r="472" spans="1:5" ht="24.95" customHeight="1" x14ac:dyDescent="0.25">
      <c r="A472" s="165">
        <v>458</v>
      </c>
      <c r="C472" s="163" t="s">
        <v>563</v>
      </c>
      <c r="D472" s="163" t="s">
        <v>107</v>
      </c>
      <c r="E472" s="164">
        <v>2</v>
      </c>
    </row>
    <row r="473" spans="1:5" ht="24.95" customHeight="1" x14ac:dyDescent="0.25">
      <c r="A473" s="165">
        <v>459</v>
      </c>
      <c r="C473" s="163" t="s">
        <v>564</v>
      </c>
      <c r="D473" s="163" t="s">
        <v>107</v>
      </c>
      <c r="E473" s="164">
        <v>2</v>
      </c>
    </row>
    <row r="474" spans="1:5" ht="24.95" customHeight="1" x14ac:dyDescent="0.25">
      <c r="A474" s="165">
        <v>460</v>
      </c>
      <c r="C474" s="163" t="s">
        <v>565</v>
      </c>
      <c r="D474" s="163" t="s">
        <v>95</v>
      </c>
      <c r="E474" s="164">
        <v>2</v>
      </c>
    </row>
    <row r="475" spans="1:5" ht="24.95" customHeight="1" x14ac:dyDescent="0.25">
      <c r="A475" s="165">
        <v>461</v>
      </c>
      <c r="C475" s="163" t="s">
        <v>566</v>
      </c>
      <c r="D475" s="163" t="s">
        <v>107</v>
      </c>
      <c r="E475" s="164">
        <v>2</v>
      </c>
    </row>
    <row r="476" spans="1:5" ht="24.95" customHeight="1" x14ac:dyDescent="0.25">
      <c r="A476" s="165">
        <v>462</v>
      </c>
      <c r="C476" s="163" t="s">
        <v>562</v>
      </c>
      <c r="D476" s="163" t="s">
        <v>107</v>
      </c>
      <c r="E476" s="164">
        <v>2</v>
      </c>
    </row>
    <row r="477" spans="1:5" ht="24.95" customHeight="1" x14ac:dyDescent="0.25">
      <c r="A477" s="165">
        <v>463</v>
      </c>
      <c r="C477" s="163" t="s">
        <v>557</v>
      </c>
      <c r="D477" s="163" t="s">
        <v>107</v>
      </c>
      <c r="E477" s="164">
        <v>2</v>
      </c>
    </row>
    <row r="478" spans="1:5" ht="24.95" customHeight="1" x14ac:dyDescent="0.25">
      <c r="A478" s="165">
        <v>464</v>
      </c>
      <c r="C478" s="163" t="s">
        <v>563</v>
      </c>
      <c r="D478" s="163" t="s">
        <v>107</v>
      </c>
      <c r="E478" s="164">
        <v>2</v>
      </c>
    </row>
    <row r="479" spans="1:5" ht="24.95" customHeight="1" x14ac:dyDescent="0.25">
      <c r="A479" s="165">
        <v>465</v>
      </c>
      <c r="C479" s="163" t="s">
        <v>564</v>
      </c>
      <c r="D479" s="163" t="s">
        <v>107</v>
      </c>
      <c r="E479" s="164">
        <v>2</v>
      </c>
    </row>
    <row r="480" spans="1:5" ht="24.95" customHeight="1" x14ac:dyDescent="0.25">
      <c r="A480" s="165">
        <v>466</v>
      </c>
      <c r="C480" s="163" t="s">
        <v>567</v>
      </c>
      <c r="D480" s="163" t="s">
        <v>107</v>
      </c>
      <c r="E480" s="164">
        <v>2</v>
      </c>
    </row>
    <row r="481" spans="1:5" ht="24.95" customHeight="1" x14ac:dyDescent="0.25">
      <c r="A481" s="165">
        <v>467</v>
      </c>
      <c r="C481" s="163" t="s">
        <v>245</v>
      </c>
      <c r="D481" s="163" t="s">
        <v>107</v>
      </c>
      <c r="E481" s="164">
        <v>1</v>
      </c>
    </row>
    <row r="482" spans="1:5" ht="24.95" customHeight="1" x14ac:dyDescent="0.25">
      <c r="A482" s="165">
        <v>468</v>
      </c>
      <c r="C482" s="163" t="s">
        <v>568</v>
      </c>
      <c r="D482" s="163" t="s">
        <v>107</v>
      </c>
      <c r="E482" s="164">
        <v>2</v>
      </c>
    </row>
    <row r="483" spans="1:5" ht="24.95" customHeight="1" x14ac:dyDescent="0.25">
      <c r="A483" s="165">
        <v>469</v>
      </c>
      <c r="C483" s="163" t="s">
        <v>569</v>
      </c>
      <c r="D483" s="163" t="s">
        <v>107</v>
      </c>
      <c r="E483" s="164">
        <v>2</v>
      </c>
    </row>
    <row r="484" spans="1:5" ht="24.95" customHeight="1" x14ac:dyDescent="0.25">
      <c r="A484" s="165">
        <v>470</v>
      </c>
      <c r="C484" s="163" t="s">
        <v>570</v>
      </c>
      <c r="D484" s="163" t="s">
        <v>99</v>
      </c>
      <c r="E484" s="164">
        <v>45</v>
      </c>
    </row>
    <row r="485" spans="1:5" ht="24.95" customHeight="1" x14ac:dyDescent="0.25">
      <c r="A485" s="165">
        <v>471</v>
      </c>
      <c r="C485" s="163" t="s">
        <v>571</v>
      </c>
      <c r="D485" s="163" t="s">
        <v>99</v>
      </c>
      <c r="E485" s="164">
        <v>3</v>
      </c>
    </row>
    <row r="486" spans="1:5" ht="24.95" customHeight="1" x14ac:dyDescent="0.25">
      <c r="A486" s="165">
        <v>472</v>
      </c>
      <c r="C486" s="163" t="s">
        <v>572</v>
      </c>
      <c r="D486" s="163" t="s">
        <v>89</v>
      </c>
      <c r="E486" s="164">
        <v>1</v>
      </c>
    </row>
    <row r="487" spans="1:5" ht="24.95" customHeight="1" x14ac:dyDescent="0.25">
      <c r="A487" s="165">
        <v>473</v>
      </c>
      <c r="C487" s="163" t="s">
        <v>387</v>
      </c>
      <c r="D487" s="163" t="s">
        <v>89</v>
      </c>
      <c r="E487" s="164">
        <v>30</v>
      </c>
    </row>
    <row r="488" spans="1:5" ht="24.95" customHeight="1" x14ac:dyDescent="0.25">
      <c r="A488" s="165">
        <v>474</v>
      </c>
      <c r="C488" s="163" t="s">
        <v>573</v>
      </c>
      <c r="D488" s="163" t="s">
        <v>89</v>
      </c>
      <c r="E488" s="164">
        <v>8</v>
      </c>
    </row>
    <row r="489" spans="1:5" ht="24.95" customHeight="1" x14ac:dyDescent="0.25">
      <c r="A489" s="165">
        <v>475</v>
      </c>
      <c r="C489" s="163" t="s">
        <v>574</v>
      </c>
      <c r="D489" s="163" t="s">
        <v>89</v>
      </c>
      <c r="E489" s="164">
        <v>17</v>
      </c>
    </row>
    <row r="490" spans="1:5" ht="24.95" customHeight="1" x14ac:dyDescent="0.25">
      <c r="A490" s="165">
        <v>476</v>
      </c>
      <c r="C490" s="163" t="s">
        <v>575</v>
      </c>
      <c r="D490" s="163" t="s">
        <v>89</v>
      </c>
      <c r="E490" s="164">
        <v>5</v>
      </c>
    </row>
    <row r="491" spans="1:5" ht="24.95" customHeight="1" x14ac:dyDescent="0.25">
      <c r="A491" s="165">
        <v>477</v>
      </c>
      <c r="C491" s="163" t="s">
        <v>576</v>
      </c>
      <c r="D491" s="163" t="s">
        <v>89</v>
      </c>
      <c r="E491" s="164">
        <v>2.5</v>
      </c>
    </row>
    <row r="492" spans="1:5" ht="24.95" customHeight="1" x14ac:dyDescent="0.25">
      <c r="A492" s="165">
        <v>478</v>
      </c>
      <c r="C492" s="163" t="s">
        <v>241</v>
      </c>
      <c r="D492" s="163" t="s">
        <v>99</v>
      </c>
      <c r="E492" s="164">
        <v>45</v>
      </c>
    </row>
    <row r="493" spans="1:5" ht="24.95" customHeight="1" x14ac:dyDescent="0.25">
      <c r="A493" s="165">
        <v>479</v>
      </c>
      <c r="C493" s="163" t="s">
        <v>577</v>
      </c>
      <c r="D493" s="163" t="s">
        <v>99</v>
      </c>
      <c r="E493" s="164">
        <v>30.5</v>
      </c>
    </row>
    <row r="494" spans="1:5" ht="24.95" customHeight="1" x14ac:dyDescent="0.25">
      <c r="A494" s="165">
        <v>480</v>
      </c>
      <c r="C494" s="163" t="s">
        <v>578</v>
      </c>
      <c r="D494" s="163" t="s">
        <v>99</v>
      </c>
      <c r="E494" s="164">
        <v>28</v>
      </c>
    </row>
    <row r="495" spans="1:5" ht="24.95" customHeight="1" x14ac:dyDescent="0.25">
      <c r="A495" s="165">
        <v>481</v>
      </c>
      <c r="C495" s="163" t="s">
        <v>579</v>
      </c>
      <c r="D495" s="163" t="s">
        <v>107</v>
      </c>
      <c r="E495" s="164">
        <v>10</v>
      </c>
    </row>
    <row r="496" spans="1:5" ht="24.95" customHeight="1" x14ac:dyDescent="0.25">
      <c r="A496" s="165">
        <v>482</v>
      </c>
      <c r="C496" s="163" t="s">
        <v>580</v>
      </c>
      <c r="D496" s="163" t="s">
        <v>107</v>
      </c>
      <c r="E496" s="164">
        <v>2</v>
      </c>
    </row>
    <row r="497" spans="1:5" ht="24.95" customHeight="1" x14ac:dyDescent="0.25">
      <c r="A497" s="165">
        <v>483</v>
      </c>
      <c r="C497" s="163" t="s">
        <v>581</v>
      </c>
      <c r="D497" s="163" t="s">
        <v>107</v>
      </c>
      <c r="E497" s="164">
        <v>2</v>
      </c>
    </row>
    <row r="498" spans="1:5" ht="24.95" customHeight="1" x14ac:dyDescent="0.25">
      <c r="A498" s="165">
        <v>484</v>
      </c>
      <c r="C498" s="163" t="s">
        <v>381</v>
      </c>
      <c r="D498" s="163" t="s">
        <v>107</v>
      </c>
      <c r="E498" s="164">
        <v>2</v>
      </c>
    </row>
    <row r="499" spans="1:5" ht="24.95" customHeight="1" x14ac:dyDescent="0.25">
      <c r="A499" s="165">
        <v>485</v>
      </c>
      <c r="C499" s="163" t="s">
        <v>582</v>
      </c>
      <c r="D499" s="163" t="s">
        <v>107</v>
      </c>
      <c r="E499" s="164">
        <v>4</v>
      </c>
    </row>
    <row r="500" spans="1:5" ht="24.95" customHeight="1" x14ac:dyDescent="0.25">
      <c r="A500" s="165">
        <v>486</v>
      </c>
      <c r="C500" s="163" t="s">
        <v>583</v>
      </c>
      <c r="D500" s="163" t="s">
        <v>99</v>
      </c>
      <c r="E500" s="164">
        <v>0.5</v>
      </c>
    </row>
    <row r="501" spans="1:5" ht="24.95" customHeight="1" x14ac:dyDescent="0.25">
      <c r="A501" s="165">
        <v>487</v>
      </c>
      <c r="C501" s="163" t="s">
        <v>584</v>
      </c>
      <c r="D501" s="163" t="s">
        <v>99</v>
      </c>
      <c r="E501" s="164">
        <v>0.5</v>
      </c>
    </row>
    <row r="502" spans="1:5" ht="24.95" customHeight="1" x14ac:dyDescent="0.25">
      <c r="A502" s="165">
        <v>488</v>
      </c>
      <c r="C502" s="163" t="s">
        <v>585</v>
      </c>
      <c r="D502" s="163" t="s">
        <v>89</v>
      </c>
      <c r="E502" s="164">
        <v>1.5</v>
      </c>
    </row>
    <row r="503" spans="1:5" ht="24.95" customHeight="1" x14ac:dyDescent="0.25">
      <c r="A503" s="165">
        <v>489</v>
      </c>
      <c r="C503" s="163" t="s">
        <v>149</v>
      </c>
      <c r="D503" s="163" t="s">
        <v>86</v>
      </c>
      <c r="E503" s="164">
        <v>72</v>
      </c>
    </row>
    <row r="504" spans="1:5" ht="24.95" customHeight="1" x14ac:dyDescent="0.25">
      <c r="A504" s="165"/>
      <c r="C504" s="241" t="s">
        <v>311</v>
      </c>
      <c r="D504" s="163"/>
      <c r="E504" s="164"/>
    </row>
    <row r="505" spans="1:5" ht="24.95" customHeight="1" x14ac:dyDescent="0.25">
      <c r="A505" s="165">
        <v>490</v>
      </c>
      <c r="C505" s="233" t="s">
        <v>312</v>
      </c>
      <c r="D505" s="233" t="s">
        <v>89</v>
      </c>
      <c r="E505" s="234">
        <v>288</v>
      </c>
    </row>
    <row r="506" spans="1:5" ht="24.95" customHeight="1" x14ac:dyDescent="0.25">
      <c r="A506" s="165">
        <v>491</v>
      </c>
      <c r="C506" s="235" t="s">
        <v>313</v>
      </c>
      <c r="D506" s="235"/>
      <c r="E506" s="236"/>
    </row>
    <row r="507" spans="1:5" ht="24.95" customHeight="1" x14ac:dyDescent="0.25">
      <c r="A507" s="165">
        <v>492</v>
      </c>
      <c r="C507" s="233" t="s">
        <v>314</v>
      </c>
      <c r="D507" s="233"/>
      <c r="E507" s="234">
        <v>288</v>
      </c>
    </row>
    <row r="508" spans="1:5" ht="24.95" customHeight="1" x14ac:dyDescent="0.25">
      <c r="A508" s="165">
        <v>493</v>
      </c>
      <c r="C508" s="233" t="s">
        <v>315</v>
      </c>
      <c r="D508" s="233" t="s">
        <v>89</v>
      </c>
      <c r="E508" s="234">
        <v>288</v>
      </c>
    </row>
    <row r="509" spans="1:5" ht="24.95" customHeight="1" x14ac:dyDescent="0.25">
      <c r="A509" s="165">
        <v>494</v>
      </c>
      <c r="C509" s="233" t="s">
        <v>314</v>
      </c>
      <c r="D509" s="233"/>
      <c r="E509" s="234">
        <v>288</v>
      </c>
    </row>
    <row r="510" spans="1:5" ht="24.95" customHeight="1" x14ac:dyDescent="0.25">
      <c r="A510" s="165">
        <v>495</v>
      </c>
      <c r="C510" s="233" t="s">
        <v>316</v>
      </c>
      <c r="D510" s="233" t="s">
        <v>99</v>
      </c>
      <c r="E510" s="234">
        <v>79.2</v>
      </c>
    </row>
    <row r="511" spans="1:5" ht="24.95" customHeight="1" x14ac:dyDescent="0.25">
      <c r="A511" s="165">
        <v>496</v>
      </c>
      <c r="C511" s="233" t="s">
        <v>317</v>
      </c>
      <c r="D511" s="233"/>
      <c r="E511" s="234">
        <v>79.2</v>
      </c>
    </row>
    <row r="512" spans="1:5" ht="24.95" customHeight="1" x14ac:dyDescent="0.25">
      <c r="A512" s="165">
        <v>497</v>
      </c>
      <c r="C512" s="233" t="s">
        <v>318</v>
      </c>
      <c r="D512" s="233" t="s">
        <v>99</v>
      </c>
      <c r="E512" s="234">
        <v>79.2</v>
      </c>
    </row>
    <row r="513" spans="1:5" ht="24.95" customHeight="1" x14ac:dyDescent="0.25">
      <c r="A513" s="165">
        <v>498</v>
      </c>
      <c r="C513" s="233" t="s">
        <v>317</v>
      </c>
      <c r="D513" s="233"/>
      <c r="E513" s="234">
        <v>79.2</v>
      </c>
    </row>
    <row r="514" spans="1:5" ht="24.95" customHeight="1" x14ac:dyDescent="0.25">
      <c r="A514" s="165">
        <v>499</v>
      </c>
      <c r="C514" s="233" t="s">
        <v>319</v>
      </c>
      <c r="D514" s="233" t="s">
        <v>99</v>
      </c>
      <c r="E514" s="234">
        <v>36</v>
      </c>
    </row>
    <row r="515" spans="1:5" ht="24.95" customHeight="1" x14ac:dyDescent="0.25">
      <c r="A515" s="165">
        <v>500</v>
      </c>
      <c r="C515" s="235" t="s">
        <v>320</v>
      </c>
      <c r="D515" s="235"/>
      <c r="E515" s="236"/>
    </row>
    <row r="516" spans="1:5" ht="24.95" customHeight="1" x14ac:dyDescent="0.25">
      <c r="A516" s="165">
        <v>501</v>
      </c>
      <c r="C516" s="233" t="s">
        <v>321</v>
      </c>
      <c r="D516" s="233"/>
      <c r="E516" s="234">
        <v>36</v>
      </c>
    </row>
    <row r="517" spans="1:5" ht="24.95" customHeight="1" x14ac:dyDescent="0.25">
      <c r="A517" s="165">
        <v>502</v>
      </c>
      <c r="C517" s="233" t="s">
        <v>322</v>
      </c>
      <c r="D517" s="233" t="s">
        <v>99</v>
      </c>
      <c r="E517" s="234">
        <v>72</v>
      </c>
    </row>
    <row r="518" spans="1:5" ht="24.95" customHeight="1" x14ac:dyDescent="0.25">
      <c r="A518" s="165">
        <v>503</v>
      </c>
      <c r="C518" s="235" t="s">
        <v>323</v>
      </c>
      <c r="D518" s="235"/>
      <c r="E518" s="236"/>
    </row>
    <row r="519" spans="1:5" ht="24.95" customHeight="1" x14ac:dyDescent="0.25">
      <c r="A519" s="165">
        <v>504</v>
      </c>
      <c r="C519" s="233" t="s">
        <v>324</v>
      </c>
      <c r="D519" s="233"/>
      <c r="E519" s="234">
        <v>72</v>
      </c>
    </row>
    <row r="520" spans="1:5" ht="24.95" customHeight="1" x14ac:dyDescent="0.25">
      <c r="A520" s="165">
        <v>505</v>
      </c>
      <c r="C520" s="239" t="s">
        <v>325</v>
      </c>
      <c r="D520" s="239" t="s">
        <v>107</v>
      </c>
      <c r="E520" s="240">
        <v>12</v>
      </c>
    </row>
    <row r="521" spans="1:5" ht="24.95" customHeight="1" x14ac:dyDescent="0.25">
      <c r="A521" s="165">
        <v>506</v>
      </c>
      <c r="C521" s="235" t="s">
        <v>586</v>
      </c>
      <c r="D521" s="235"/>
      <c r="E521" s="236"/>
    </row>
    <row r="522" spans="1:5" ht="24.95" customHeight="1" x14ac:dyDescent="0.25">
      <c r="A522" s="165">
        <v>507</v>
      </c>
      <c r="C522" s="233" t="s">
        <v>326</v>
      </c>
      <c r="D522" s="233"/>
      <c r="E522" s="234">
        <v>12</v>
      </c>
    </row>
    <row r="523" spans="1:5" ht="24.95" customHeight="1" x14ac:dyDescent="0.25">
      <c r="A523" s="165">
        <v>508</v>
      </c>
      <c r="C523" s="233" t="s">
        <v>327</v>
      </c>
      <c r="D523" s="233" t="s">
        <v>107</v>
      </c>
      <c r="E523" s="234">
        <v>155</v>
      </c>
    </row>
    <row r="524" spans="1:5" ht="24.95" customHeight="1" x14ac:dyDescent="0.25">
      <c r="A524" s="165">
        <v>509</v>
      </c>
      <c r="C524" s="235" t="s">
        <v>328</v>
      </c>
      <c r="D524" s="235"/>
      <c r="E524" s="236"/>
    </row>
    <row r="525" spans="1:5" ht="24.95" customHeight="1" x14ac:dyDescent="0.25">
      <c r="A525" s="165">
        <v>510</v>
      </c>
      <c r="C525" s="233" t="s">
        <v>587</v>
      </c>
      <c r="D525" s="233"/>
      <c r="E525" s="234">
        <v>155</v>
      </c>
    </row>
    <row r="526" spans="1:5" ht="24.95" customHeight="1" x14ac:dyDescent="0.25">
      <c r="A526" s="165">
        <v>511</v>
      </c>
      <c r="C526" s="239" t="s">
        <v>329</v>
      </c>
      <c r="D526" s="239" t="s">
        <v>107</v>
      </c>
      <c r="E526" s="240">
        <v>88</v>
      </c>
    </row>
    <row r="527" spans="1:5" ht="24.95" customHeight="1" x14ac:dyDescent="0.25">
      <c r="A527" s="165">
        <v>512</v>
      </c>
      <c r="C527" s="235" t="s">
        <v>330</v>
      </c>
      <c r="D527" s="235"/>
      <c r="E527" s="236"/>
    </row>
    <row r="528" spans="1:5" ht="24.95" customHeight="1" x14ac:dyDescent="0.25">
      <c r="A528" s="165">
        <v>513</v>
      </c>
      <c r="C528" s="233" t="s">
        <v>588</v>
      </c>
      <c r="D528" s="233"/>
      <c r="E528" s="234">
        <v>88</v>
      </c>
    </row>
    <row r="529" spans="1:5" ht="24.95" customHeight="1" x14ac:dyDescent="0.25">
      <c r="A529" s="165">
        <v>514</v>
      </c>
      <c r="C529" s="239" t="s">
        <v>331</v>
      </c>
      <c r="D529" s="239" t="s">
        <v>107</v>
      </c>
      <c r="E529" s="240">
        <v>144</v>
      </c>
    </row>
    <row r="530" spans="1:5" ht="24.95" customHeight="1" x14ac:dyDescent="0.25">
      <c r="A530" s="165">
        <v>515</v>
      </c>
      <c r="C530" s="235" t="s">
        <v>332</v>
      </c>
      <c r="D530" s="235"/>
      <c r="E530" s="236"/>
    </row>
    <row r="531" spans="1:5" ht="24.95" customHeight="1" x14ac:dyDescent="0.25">
      <c r="A531" s="165">
        <v>516</v>
      </c>
      <c r="C531" s="233" t="s">
        <v>589</v>
      </c>
      <c r="D531" s="233"/>
      <c r="E531" s="234">
        <v>144</v>
      </c>
    </row>
    <row r="532" spans="1:5" ht="24.95" customHeight="1" x14ac:dyDescent="0.25">
      <c r="A532" s="165">
        <v>517</v>
      </c>
      <c r="C532" s="239" t="s">
        <v>333</v>
      </c>
      <c r="D532" s="239" t="s">
        <v>107</v>
      </c>
      <c r="E532" s="240">
        <v>216</v>
      </c>
    </row>
    <row r="533" spans="1:5" ht="24.95" customHeight="1" x14ac:dyDescent="0.25">
      <c r="A533" s="165">
        <v>518</v>
      </c>
      <c r="C533" s="235" t="s">
        <v>590</v>
      </c>
      <c r="D533" s="235"/>
      <c r="E533" s="236"/>
    </row>
    <row r="534" spans="1:5" ht="24.95" customHeight="1" x14ac:dyDescent="0.25">
      <c r="A534" s="165">
        <v>519</v>
      </c>
      <c r="C534" s="233" t="s">
        <v>591</v>
      </c>
      <c r="D534" s="233"/>
      <c r="E534" s="234">
        <v>216</v>
      </c>
    </row>
    <row r="535" spans="1:5" ht="24.95" customHeight="1" x14ac:dyDescent="0.25">
      <c r="A535" s="165">
        <v>520</v>
      </c>
      <c r="C535" s="239" t="s">
        <v>334</v>
      </c>
      <c r="D535" s="239" t="s">
        <v>107</v>
      </c>
      <c r="E535" s="240">
        <v>28</v>
      </c>
    </row>
    <row r="536" spans="1:5" ht="24.95" customHeight="1" x14ac:dyDescent="0.25">
      <c r="A536" s="165">
        <v>521</v>
      </c>
      <c r="C536" s="233" t="s">
        <v>592</v>
      </c>
      <c r="D536" s="233"/>
      <c r="E536" s="234">
        <v>28</v>
      </c>
    </row>
    <row r="537" spans="1:5" ht="24.95" customHeight="1" x14ac:dyDescent="0.25">
      <c r="A537" s="165">
        <v>522</v>
      </c>
      <c r="C537" s="239" t="s">
        <v>335</v>
      </c>
      <c r="D537" s="239" t="s">
        <v>107</v>
      </c>
      <c r="E537" s="240">
        <v>114</v>
      </c>
    </row>
    <row r="538" spans="1:5" ht="24.95" customHeight="1" x14ac:dyDescent="0.25">
      <c r="A538" s="165">
        <v>523</v>
      </c>
      <c r="C538" s="233" t="s">
        <v>593</v>
      </c>
      <c r="D538" s="233"/>
      <c r="E538" s="234">
        <v>114</v>
      </c>
    </row>
    <row r="539" spans="1:5" ht="24.95" customHeight="1" x14ac:dyDescent="0.25">
      <c r="A539" s="165">
        <v>524</v>
      </c>
      <c r="C539" s="233" t="s">
        <v>336</v>
      </c>
      <c r="D539" s="233" t="s">
        <v>107</v>
      </c>
      <c r="E539" s="234">
        <v>155</v>
      </c>
    </row>
    <row r="540" spans="1:5" ht="24.95" customHeight="1" x14ac:dyDescent="0.25">
      <c r="A540" s="165">
        <v>525</v>
      </c>
      <c r="C540" s="233" t="s">
        <v>594</v>
      </c>
      <c r="D540" s="233"/>
      <c r="E540" s="234">
        <v>155</v>
      </c>
    </row>
    <row r="541" spans="1:5" ht="24.95" customHeight="1" x14ac:dyDescent="0.25">
      <c r="A541" s="165">
        <v>526</v>
      </c>
      <c r="C541" s="239" t="s">
        <v>337</v>
      </c>
      <c r="D541" s="239" t="s">
        <v>338</v>
      </c>
      <c r="E541" s="240">
        <v>2</v>
      </c>
    </row>
    <row r="542" spans="1:5" ht="24.95" customHeight="1" x14ac:dyDescent="0.25">
      <c r="A542" s="165">
        <v>527</v>
      </c>
      <c r="C542" s="233" t="s">
        <v>595</v>
      </c>
      <c r="D542" s="233"/>
      <c r="E542" s="234">
        <v>2</v>
      </c>
    </row>
    <row r="543" spans="1:5" ht="24.95" customHeight="1" x14ac:dyDescent="0.25">
      <c r="A543" s="165">
        <v>528</v>
      </c>
      <c r="C543" s="239" t="s">
        <v>339</v>
      </c>
      <c r="D543" s="239" t="s">
        <v>107</v>
      </c>
      <c r="E543" s="240">
        <v>60</v>
      </c>
    </row>
    <row r="544" spans="1:5" ht="24.95" customHeight="1" x14ac:dyDescent="0.25">
      <c r="A544" s="165">
        <v>529</v>
      </c>
      <c r="C544" s="233" t="s">
        <v>596</v>
      </c>
      <c r="D544" s="233"/>
      <c r="E544" s="234">
        <v>60</v>
      </c>
    </row>
    <row r="545" spans="1:5" ht="24.95" customHeight="1" x14ac:dyDescent="0.25">
      <c r="A545" s="165">
        <v>530</v>
      </c>
      <c r="C545" s="233" t="s">
        <v>340</v>
      </c>
      <c r="D545" s="233" t="s">
        <v>89</v>
      </c>
      <c r="E545" s="234">
        <v>3000</v>
      </c>
    </row>
    <row r="546" spans="1:5" ht="24.95" customHeight="1" x14ac:dyDescent="0.25">
      <c r="A546" s="165">
        <v>531</v>
      </c>
      <c r="C546" s="235" t="s">
        <v>341</v>
      </c>
      <c r="D546" s="235"/>
      <c r="E546" s="236"/>
    </row>
    <row r="547" spans="1:5" ht="24.95" customHeight="1" x14ac:dyDescent="0.25">
      <c r="A547" s="165">
        <v>532</v>
      </c>
      <c r="C547" s="233" t="s">
        <v>342</v>
      </c>
      <c r="D547" s="233"/>
      <c r="E547" s="234">
        <v>3000</v>
      </c>
    </row>
    <row r="548" spans="1:5" ht="24.95" customHeight="1" x14ac:dyDescent="0.25">
      <c r="A548" s="165">
        <v>533</v>
      </c>
      <c r="C548" s="239" t="s">
        <v>343</v>
      </c>
      <c r="D548" s="239" t="s">
        <v>89</v>
      </c>
      <c r="E548" s="240">
        <v>3000</v>
      </c>
    </row>
    <row r="549" spans="1:5" ht="24.95" customHeight="1" x14ac:dyDescent="0.25">
      <c r="A549" s="165">
        <v>534</v>
      </c>
      <c r="C549" s="235" t="s">
        <v>344</v>
      </c>
      <c r="D549" s="235"/>
      <c r="E549" s="236"/>
    </row>
    <row r="550" spans="1:5" ht="24.95" customHeight="1" x14ac:dyDescent="0.25">
      <c r="A550" s="165">
        <v>535</v>
      </c>
      <c r="C550" s="233" t="s">
        <v>342</v>
      </c>
      <c r="D550" s="233"/>
      <c r="E550" s="234">
        <v>3000</v>
      </c>
    </row>
    <row r="551" spans="1:5" ht="24.95" customHeight="1" x14ac:dyDescent="0.25">
      <c r="A551" s="165">
        <v>536</v>
      </c>
      <c r="C551" s="233" t="s">
        <v>345</v>
      </c>
      <c r="D551" s="233" t="s">
        <v>89</v>
      </c>
      <c r="E551" s="234">
        <v>3000</v>
      </c>
    </row>
    <row r="552" spans="1:5" ht="24.95" customHeight="1" x14ac:dyDescent="0.25">
      <c r="A552" s="165">
        <v>537</v>
      </c>
      <c r="C552" s="233" t="s">
        <v>342</v>
      </c>
      <c r="D552" s="233"/>
      <c r="E552" s="234">
        <v>3000</v>
      </c>
    </row>
    <row r="553" spans="1:5" ht="24.95" customHeight="1" x14ac:dyDescent="0.25">
      <c r="A553" s="165">
        <v>538</v>
      </c>
      <c r="C553" s="233" t="s">
        <v>346</v>
      </c>
      <c r="D553" s="233" t="s">
        <v>106</v>
      </c>
      <c r="E553" s="234">
        <v>84.18</v>
      </c>
    </row>
    <row r="554" spans="1:5" ht="24.95" customHeight="1" x14ac:dyDescent="0.25">
      <c r="A554" s="165"/>
      <c r="C554" s="264" t="s">
        <v>614</v>
      </c>
      <c r="D554" s="202"/>
      <c r="E554" s="263"/>
    </row>
    <row r="555" spans="1:5" ht="24.95" customHeight="1" x14ac:dyDescent="0.25">
      <c r="A555" s="165">
        <v>539</v>
      </c>
      <c r="C555" s="265" t="s">
        <v>597</v>
      </c>
      <c r="D555" s="265" t="s">
        <v>107</v>
      </c>
      <c r="E555" s="266">
        <v>13</v>
      </c>
    </row>
    <row r="556" spans="1:5" ht="24.95" customHeight="1" x14ac:dyDescent="0.25">
      <c r="A556" s="165">
        <v>540</v>
      </c>
      <c r="C556" s="267" t="s">
        <v>598</v>
      </c>
      <c r="D556" s="267"/>
      <c r="E556" s="268"/>
    </row>
    <row r="557" spans="1:5" ht="24.95" customHeight="1" x14ac:dyDescent="0.25">
      <c r="A557" s="165">
        <v>541</v>
      </c>
      <c r="C557" s="265" t="s">
        <v>599</v>
      </c>
      <c r="D557" s="265"/>
      <c r="E557" s="266">
        <v>13</v>
      </c>
    </row>
    <row r="558" spans="1:5" ht="24.95" customHeight="1" x14ac:dyDescent="0.25">
      <c r="A558" s="165">
        <v>542</v>
      </c>
      <c r="C558" s="269" t="s">
        <v>600</v>
      </c>
      <c r="D558" s="269" t="s">
        <v>107</v>
      </c>
      <c r="E558" s="270">
        <v>9</v>
      </c>
    </row>
    <row r="559" spans="1:5" ht="24.95" customHeight="1" x14ac:dyDescent="0.25">
      <c r="A559" s="165">
        <v>543</v>
      </c>
      <c r="C559" s="267" t="s">
        <v>601</v>
      </c>
      <c r="D559" s="267"/>
      <c r="E559" s="268"/>
    </row>
    <row r="560" spans="1:5" ht="24.95" customHeight="1" x14ac:dyDescent="0.25">
      <c r="A560" s="165">
        <v>544</v>
      </c>
      <c r="C560" s="265" t="s">
        <v>602</v>
      </c>
      <c r="D560" s="265"/>
      <c r="E560" s="266">
        <v>9</v>
      </c>
    </row>
    <row r="561" spans="1:5" ht="24.95" customHeight="1" x14ac:dyDescent="0.25">
      <c r="A561" s="165">
        <v>545</v>
      </c>
      <c r="C561" s="269" t="s">
        <v>603</v>
      </c>
      <c r="D561" s="269" t="s">
        <v>107</v>
      </c>
      <c r="E561" s="270">
        <v>21</v>
      </c>
    </row>
    <row r="562" spans="1:5" ht="24.95" customHeight="1" x14ac:dyDescent="0.25">
      <c r="A562" s="165">
        <v>546</v>
      </c>
      <c r="C562" s="267" t="s">
        <v>604</v>
      </c>
      <c r="D562" s="267"/>
      <c r="E562" s="268"/>
    </row>
    <row r="563" spans="1:5" ht="24.95" customHeight="1" x14ac:dyDescent="0.25">
      <c r="A563" s="165">
        <v>547</v>
      </c>
      <c r="C563" s="265" t="s">
        <v>605</v>
      </c>
      <c r="D563" s="265"/>
      <c r="E563" s="266">
        <v>21</v>
      </c>
    </row>
    <row r="564" spans="1:5" ht="24.95" customHeight="1" x14ac:dyDescent="0.25">
      <c r="A564" s="165">
        <v>548</v>
      </c>
      <c r="C564" s="269" t="s">
        <v>606</v>
      </c>
      <c r="D564" s="269" t="s">
        <v>107</v>
      </c>
      <c r="E564" s="270">
        <v>13</v>
      </c>
    </row>
    <row r="565" spans="1:5" ht="24.95" customHeight="1" x14ac:dyDescent="0.25">
      <c r="A565" s="165">
        <v>549</v>
      </c>
      <c r="C565" s="267" t="s">
        <v>607</v>
      </c>
      <c r="D565" s="267"/>
      <c r="E565" s="268"/>
    </row>
    <row r="566" spans="1:5" ht="24.95" customHeight="1" x14ac:dyDescent="0.25">
      <c r="A566" s="165">
        <v>550</v>
      </c>
      <c r="C566" s="265" t="s">
        <v>599</v>
      </c>
      <c r="D566" s="265"/>
      <c r="E566" s="266">
        <v>13</v>
      </c>
    </row>
    <row r="567" spans="1:5" ht="24.95" customHeight="1" x14ac:dyDescent="0.25">
      <c r="A567" s="165">
        <v>551</v>
      </c>
      <c r="C567" s="269" t="s">
        <v>608</v>
      </c>
      <c r="D567" s="269" t="s">
        <v>107</v>
      </c>
      <c r="E567" s="270">
        <v>12</v>
      </c>
    </row>
    <row r="568" spans="1:5" ht="24.95" customHeight="1" x14ac:dyDescent="0.25">
      <c r="A568" s="165">
        <v>552</v>
      </c>
      <c r="C568" s="267" t="s">
        <v>609</v>
      </c>
      <c r="D568" s="267"/>
      <c r="E568" s="268"/>
    </row>
    <row r="569" spans="1:5" ht="24.95" customHeight="1" x14ac:dyDescent="0.25">
      <c r="A569" s="165">
        <v>553</v>
      </c>
      <c r="C569" s="265" t="s">
        <v>610</v>
      </c>
      <c r="D569" s="265"/>
      <c r="E569" s="266">
        <v>12</v>
      </c>
    </row>
    <row r="570" spans="1:5" ht="24.95" customHeight="1" x14ac:dyDescent="0.25">
      <c r="A570" s="165">
        <v>554</v>
      </c>
      <c r="C570" s="269" t="s">
        <v>611</v>
      </c>
      <c r="D570" s="269" t="s">
        <v>107</v>
      </c>
      <c r="E570" s="270">
        <v>12</v>
      </c>
    </row>
    <row r="571" spans="1:5" ht="24.95" customHeight="1" x14ac:dyDescent="0.25">
      <c r="A571" s="165">
        <v>555</v>
      </c>
      <c r="C571" s="265" t="s">
        <v>610</v>
      </c>
      <c r="D571" s="265"/>
      <c r="E571" s="266">
        <v>12</v>
      </c>
    </row>
    <row r="572" spans="1:5" ht="24.95" customHeight="1" x14ac:dyDescent="0.25">
      <c r="A572" s="165">
        <v>556</v>
      </c>
      <c r="C572" s="265" t="s">
        <v>612</v>
      </c>
      <c r="D572" s="265" t="s">
        <v>107</v>
      </c>
      <c r="E572" s="266">
        <v>13</v>
      </c>
    </row>
    <row r="573" spans="1:5" ht="24.95" customHeight="1" x14ac:dyDescent="0.25">
      <c r="A573" s="165">
        <v>557</v>
      </c>
      <c r="C573" s="265" t="s">
        <v>599</v>
      </c>
      <c r="D573" s="265"/>
      <c r="E573" s="266">
        <v>13</v>
      </c>
    </row>
    <row r="574" spans="1:5" ht="24.95" customHeight="1" x14ac:dyDescent="0.25">
      <c r="A574" s="165">
        <v>558</v>
      </c>
      <c r="C574" s="269" t="s">
        <v>613</v>
      </c>
      <c r="D574" s="269" t="s">
        <v>107</v>
      </c>
      <c r="E574" s="270">
        <v>26</v>
      </c>
    </row>
    <row r="575" spans="1:5" ht="24.95" customHeight="1" x14ac:dyDescent="0.25">
      <c r="A575" s="165"/>
      <c r="C575" s="241" t="s">
        <v>33</v>
      </c>
      <c r="D575" s="202"/>
      <c r="E575" s="263"/>
    </row>
    <row r="576" spans="1:5" ht="24.95" customHeight="1" x14ac:dyDescent="0.25">
      <c r="A576" s="165">
        <v>559</v>
      </c>
      <c r="C576" s="163" t="s">
        <v>42</v>
      </c>
      <c r="D576" s="163" t="s">
        <v>95</v>
      </c>
      <c r="E576" s="164">
        <v>1</v>
      </c>
    </row>
    <row r="577" spans="1:5" ht="24.95" customHeight="1" x14ac:dyDescent="0.25">
      <c r="A577" s="165">
        <v>560</v>
      </c>
      <c r="C577" s="163" t="s">
        <v>615</v>
      </c>
      <c r="D577" s="163" t="s">
        <v>95</v>
      </c>
      <c r="E577" s="164">
        <v>1</v>
      </c>
    </row>
    <row r="578" spans="1:5" ht="24.95" customHeight="1" x14ac:dyDescent="0.25">
      <c r="A578" s="165">
        <v>561</v>
      </c>
      <c r="C578" s="163" t="s">
        <v>616</v>
      </c>
      <c r="D578" s="163" t="s">
        <v>95</v>
      </c>
      <c r="E578" s="164">
        <v>1</v>
      </c>
    </row>
    <row r="579" spans="1:5" ht="24.95" customHeight="1" x14ac:dyDescent="0.25">
      <c r="A579" s="165">
        <v>562</v>
      </c>
      <c r="C579" s="163" t="s">
        <v>617</v>
      </c>
      <c r="D579" s="163" t="s">
        <v>95</v>
      </c>
      <c r="E579" s="164">
        <v>1</v>
      </c>
    </row>
    <row r="580" spans="1:5" ht="24.95" customHeight="1" x14ac:dyDescent="0.25">
      <c r="A580" s="165"/>
      <c r="C580" s="193"/>
      <c r="D580" s="194"/>
      <c r="E580" s="208"/>
    </row>
    <row r="581" spans="1:5" ht="24.95" customHeight="1" x14ac:dyDescent="0.25">
      <c r="A581" s="165"/>
      <c r="C581" s="195"/>
      <c r="D581" s="196"/>
      <c r="E581" s="209"/>
    </row>
    <row r="582" spans="1:5" ht="24.95" customHeight="1" x14ac:dyDescent="0.25">
      <c r="A582" s="165"/>
      <c r="C582" s="197"/>
      <c r="D582" s="198"/>
      <c r="E582" s="211"/>
    </row>
    <row r="583" spans="1:5" ht="24.95" customHeight="1" x14ac:dyDescent="0.25">
      <c r="A583" s="165"/>
      <c r="C583" s="193"/>
      <c r="D583" s="198"/>
      <c r="E583" s="211"/>
    </row>
    <row r="584" spans="1:5" ht="24.95" customHeight="1" x14ac:dyDescent="0.25">
      <c r="A584" s="165"/>
      <c r="C584" s="197"/>
      <c r="D584" s="199"/>
      <c r="E584" s="212"/>
    </row>
    <row r="585" spans="1:5" ht="24.95" customHeight="1" x14ac:dyDescent="0.25">
      <c r="A585" s="165"/>
      <c r="C585" s="191"/>
      <c r="D585" s="201"/>
      <c r="E585" s="207"/>
    </row>
    <row r="586" spans="1:5" ht="24.95" customHeight="1" x14ac:dyDescent="0.25">
      <c r="A586" s="165"/>
      <c r="C586" s="191"/>
      <c r="D586" s="201"/>
      <c r="E586" s="207"/>
    </row>
    <row r="587" spans="1:5" ht="24.95" customHeight="1" x14ac:dyDescent="0.25">
      <c r="A587" s="165"/>
      <c r="C587" s="203"/>
      <c r="D587" s="204"/>
      <c r="E587" s="207"/>
    </row>
    <row r="588" spans="1:5" ht="24.95" customHeight="1" x14ac:dyDescent="0.25">
      <c r="A588" s="165"/>
      <c r="C588" s="203"/>
      <c r="D588" s="204"/>
      <c r="E588" s="207"/>
    </row>
    <row r="589" spans="1:5" ht="24.95" customHeight="1" x14ac:dyDescent="0.25">
      <c r="A589" s="165"/>
      <c r="C589" s="203"/>
      <c r="D589" s="204"/>
      <c r="E589" s="207"/>
    </row>
    <row r="590" spans="1:5" ht="24.95" customHeight="1" x14ac:dyDescent="0.25">
      <c r="A590" s="165"/>
      <c r="C590" s="203"/>
      <c r="D590" s="204"/>
      <c r="E590" s="207"/>
    </row>
    <row r="591" spans="1:5" ht="24.95" customHeight="1" x14ac:dyDescent="0.25">
      <c r="A591" s="165"/>
      <c r="B591" s="214"/>
      <c r="C591" s="202"/>
      <c r="D591" s="204"/>
      <c r="E591" s="207"/>
    </row>
    <row r="592" spans="1:5" ht="24.95" customHeight="1" x14ac:dyDescent="0.25">
      <c r="A592" s="165"/>
      <c r="B592" s="214"/>
      <c r="C592" s="205"/>
      <c r="D592" s="206"/>
      <c r="E592" s="213"/>
    </row>
    <row r="593" spans="1:5" ht="24.95" customHeight="1" x14ac:dyDescent="0.25">
      <c r="A593" s="165"/>
      <c r="B593" s="214"/>
      <c r="C593" s="205"/>
      <c r="D593" s="206"/>
      <c r="E593" s="213"/>
    </row>
    <row r="594" spans="1:5" ht="24.95" customHeight="1" x14ac:dyDescent="0.25">
      <c r="A594" s="165"/>
      <c r="C594" s="186"/>
      <c r="D594" s="200"/>
      <c r="E594" s="190"/>
    </row>
    <row r="595" spans="1:5" ht="24.95" customHeight="1" x14ac:dyDescent="0.25">
      <c r="A595" s="165"/>
      <c r="C595" s="215"/>
      <c r="D595" s="215"/>
      <c r="E595" s="217"/>
    </row>
    <row r="596" spans="1:5" ht="24.95" customHeight="1" x14ac:dyDescent="0.25">
      <c r="A596" s="165"/>
      <c r="C596" s="215"/>
      <c r="D596" s="215"/>
      <c r="E596" s="217"/>
    </row>
    <row r="597" spans="1:5" ht="24.95" customHeight="1" x14ac:dyDescent="0.25">
      <c r="A597" s="165"/>
      <c r="C597" s="215"/>
      <c r="D597" s="215"/>
      <c r="E597" s="217"/>
    </row>
    <row r="598" spans="1:5" ht="24.95" customHeight="1" x14ac:dyDescent="0.25">
      <c r="A598" s="165"/>
      <c r="C598" s="215"/>
      <c r="D598" s="215"/>
      <c r="E598" s="217"/>
    </row>
    <row r="599" spans="1:5" ht="24.95" customHeight="1" x14ac:dyDescent="0.25">
      <c r="A599" s="165"/>
      <c r="C599" s="215"/>
      <c r="D599" s="215"/>
      <c r="E599" s="217"/>
    </row>
    <row r="600" spans="1:5" ht="24.95" customHeight="1" x14ac:dyDescent="0.25">
      <c r="A600" s="165"/>
      <c r="C600" s="215"/>
      <c r="D600" s="215"/>
      <c r="E600" s="217"/>
    </row>
    <row r="601" spans="1:5" ht="24.95" customHeight="1" x14ac:dyDescent="0.25">
      <c r="A601" s="165"/>
      <c r="C601" s="215"/>
      <c r="D601" s="215"/>
      <c r="E601" s="217"/>
    </row>
    <row r="602" spans="1:5" ht="24.95" customHeight="1" x14ac:dyDescent="0.25">
      <c r="A602" s="165"/>
      <c r="C602" s="215"/>
      <c r="D602" s="215"/>
      <c r="E602" s="217"/>
    </row>
    <row r="603" spans="1:5" ht="24.95" customHeight="1" x14ac:dyDescent="0.25">
      <c r="A603" s="165"/>
      <c r="C603" s="215"/>
      <c r="D603" s="215"/>
      <c r="E603" s="217"/>
    </row>
    <row r="604" spans="1:5" ht="24.95" customHeight="1" x14ac:dyDescent="0.25">
      <c r="A604" s="165"/>
      <c r="C604" s="215"/>
      <c r="D604" s="215"/>
      <c r="E604" s="217"/>
    </row>
    <row r="605" spans="1:5" ht="24.95" customHeight="1" x14ac:dyDescent="0.25">
      <c r="A605" s="165"/>
      <c r="C605" s="216"/>
      <c r="D605" s="215"/>
      <c r="E605" s="217"/>
    </row>
    <row r="606" spans="1:5" ht="24.95" customHeight="1" x14ac:dyDescent="0.25">
      <c r="A606" s="165"/>
      <c r="C606" s="215"/>
      <c r="D606" s="215"/>
      <c r="E606" s="217"/>
    </row>
    <row r="607" spans="1:5" ht="24.95" customHeight="1" x14ac:dyDescent="0.25">
      <c r="A607" s="165"/>
      <c r="C607" s="216"/>
      <c r="D607" s="215"/>
      <c r="E607" s="217"/>
    </row>
    <row r="608" spans="1:5" ht="24.95" customHeight="1" x14ac:dyDescent="0.25">
      <c r="A608" s="165"/>
      <c r="C608" s="216"/>
      <c r="D608" s="215"/>
      <c r="E608" s="217"/>
    </row>
    <row r="609" spans="1:5" ht="24.95" customHeight="1" x14ac:dyDescent="0.25">
      <c r="A609" s="165"/>
      <c r="C609" s="216"/>
      <c r="D609" s="215"/>
      <c r="E609" s="217"/>
    </row>
    <row r="610" spans="1:5" ht="24.95" customHeight="1" x14ac:dyDescent="0.25">
      <c r="A610" s="165"/>
      <c r="C610" s="216"/>
      <c r="D610" s="215"/>
      <c r="E610" s="217"/>
    </row>
    <row r="611" spans="1:5" ht="24.95" customHeight="1" x14ac:dyDescent="0.25">
      <c r="A611" s="165"/>
      <c r="C611" s="215"/>
      <c r="D611" s="215"/>
      <c r="E611" s="217"/>
    </row>
    <row r="612" spans="1:5" ht="24.95" customHeight="1" x14ac:dyDescent="0.25">
      <c r="A612" s="165"/>
      <c r="C612" s="215"/>
      <c r="D612" s="215"/>
      <c r="E612" s="217"/>
    </row>
    <row r="613" spans="1:5" ht="24.95" customHeight="1" x14ac:dyDescent="0.25">
      <c r="A613" s="165"/>
      <c r="C613" s="215"/>
      <c r="D613" s="215"/>
      <c r="E613" s="217"/>
    </row>
    <row r="614" spans="1:5" ht="24.95" customHeight="1" x14ac:dyDescent="0.25">
      <c r="A614" s="165"/>
      <c r="C614" s="215"/>
      <c r="D614" s="215"/>
      <c r="E614" s="217"/>
    </row>
    <row r="615" spans="1:5" ht="24.95" customHeight="1" x14ac:dyDescent="0.25">
      <c r="A615" s="165"/>
      <c r="C615" s="215"/>
      <c r="D615" s="215"/>
      <c r="E615" s="217"/>
    </row>
    <row r="616" spans="1:5" ht="24.95" customHeight="1" x14ac:dyDescent="0.25">
      <c r="A616" s="165"/>
      <c r="C616" s="215"/>
      <c r="D616" s="215"/>
      <c r="E616" s="217"/>
    </row>
    <row r="617" spans="1:5" ht="24.95" customHeight="1" x14ac:dyDescent="0.25">
      <c r="A617" s="165"/>
      <c r="C617" s="215"/>
      <c r="D617" s="215"/>
      <c r="E617" s="217"/>
    </row>
    <row r="618" spans="1:5" ht="24.95" customHeight="1" x14ac:dyDescent="0.25">
      <c r="A618" s="165"/>
      <c r="C618" s="215"/>
      <c r="D618" s="215"/>
      <c r="E618" s="217"/>
    </row>
    <row r="619" spans="1:5" ht="24.95" customHeight="1" x14ac:dyDescent="0.25">
      <c r="A619" s="165"/>
      <c r="C619" s="215"/>
      <c r="D619" s="215"/>
      <c r="E619" s="217"/>
    </row>
    <row r="620" spans="1:5" ht="24.95" customHeight="1" x14ac:dyDescent="0.25">
      <c r="A620" s="165"/>
      <c r="C620" s="215"/>
      <c r="D620" s="215"/>
      <c r="E620" s="217"/>
    </row>
    <row r="621" spans="1:5" ht="24.95" customHeight="1" x14ac:dyDescent="0.25">
      <c r="A621" s="165"/>
      <c r="C621" s="215"/>
      <c r="D621" s="215"/>
      <c r="E621" s="217"/>
    </row>
    <row r="622" spans="1:5" ht="24.95" customHeight="1" x14ac:dyDescent="0.25">
      <c r="A622" s="165"/>
      <c r="C622" s="215"/>
      <c r="D622" s="215"/>
      <c r="E622" s="217"/>
    </row>
    <row r="623" spans="1:5" ht="24.95" customHeight="1" x14ac:dyDescent="0.25">
      <c r="A623" s="165"/>
      <c r="C623" s="215"/>
      <c r="D623" s="215"/>
      <c r="E623" s="217"/>
    </row>
    <row r="624" spans="1:5" ht="24.95" customHeight="1" x14ac:dyDescent="0.25">
      <c r="A624" s="165"/>
      <c r="C624" s="215"/>
      <c r="D624" s="215"/>
      <c r="E624" s="217"/>
    </row>
    <row r="625" spans="1:5" ht="24.95" customHeight="1" x14ac:dyDescent="0.25">
      <c r="A625" s="165"/>
      <c r="C625" s="215"/>
      <c r="D625" s="215"/>
      <c r="E625" s="217"/>
    </row>
    <row r="626" spans="1:5" ht="24.95" customHeight="1" x14ac:dyDescent="0.25">
      <c r="A626" s="165"/>
      <c r="C626" s="215"/>
      <c r="D626" s="215"/>
      <c r="E626" s="217"/>
    </row>
    <row r="627" spans="1:5" ht="24.95" customHeight="1" x14ac:dyDescent="0.25">
      <c r="A627" s="165"/>
      <c r="C627" s="215"/>
      <c r="D627" s="215"/>
      <c r="E627" s="217"/>
    </row>
    <row r="628" spans="1:5" ht="24.95" customHeight="1" x14ac:dyDescent="0.25">
      <c r="A628" s="165"/>
      <c r="C628" s="215"/>
      <c r="D628" s="215"/>
      <c r="E628" s="217"/>
    </row>
    <row r="629" spans="1:5" ht="24.95" customHeight="1" x14ac:dyDescent="0.25">
      <c r="A629" s="165"/>
      <c r="C629" s="215"/>
      <c r="D629" s="215"/>
      <c r="E629" s="217"/>
    </row>
    <row r="630" spans="1:5" ht="24.95" customHeight="1" x14ac:dyDescent="0.25">
      <c r="A630" s="165"/>
      <c r="C630" s="215"/>
      <c r="D630" s="215"/>
      <c r="E630" s="217"/>
    </row>
    <row r="631" spans="1:5" ht="24.95" customHeight="1" x14ac:dyDescent="0.25">
      <c r="A631" s="165"/>
      <c r="C631" s="215"/>
      <c r="D631" s="215"/>
      <c r="E631" s="217"/>
    </row>
    <row r="632" spans="1:5" ht="24.95" customHeight="1" x14ac:dyDescent="0.25">
      <c r="A632" s="165"/>
      <c r="C632" s="215"/>
      <c r="D632" s="215"/>
      <c r="E632" s="217"/>
    </row>
    <row r="633" spans="1:5" ht="24.95" customHeight="1" x14ac:dyDescent="0.25">
      <c r="A633" s="165"/>
      <c r="C633" s="215"/>
      <c r="D633" s="215"/>
      <c r="E633" s="217"/>
    </row>
    <row r="634" spans="1:5" ht="24.95" customHeight="1" x14ac:dyDescent="0.25">
      <c r="A634" s="165"/>
      <c r="C634" s="215"/>
      <c r="D634" s="215"/>
      <c r="E634" s="217"/>
    </row>
    <row r="635" spans="1:5" ht="24.95" customHeight="1" x14ac:dyDescent="0.25">
      <c r="A635" s="165"/>
      <c r="C635" s="215"/>
      <c r="D635" s="215"/>
      <c r="E635" s="217"/>
    </row>
    <row r="636" spans="1:5" ht="24.95" customHeight="1" x14ac:dyDescent="0.25">
      <c r="A636" s="165"/>
      <c r="C636" s="215"/>
      <c r="D636" s="215"/>
      <c r="E636" s="217"/>
    </row>
    <row r="637" spans="1:5" ht="24.95" customHeight="1" x14ac:dyDescent="0.25">
      <c r="A637" s="165"/>
      <c r="C637" s="215"/>
      <c r="D637" s="215"/>
      <c r="E637" s="217"/>
    </row>
    <row r="638" spans="1:5" ht="24.95" customHeight="1" x14ac:dyDescent="0.25">
      <c r="A638" s="165"/>
      <c r="C638" s="215"/>
      <c r="D638" s="215"/>
      <c r="E638" s="217"/>
    </row>
    <row r="639" spans="1:5" ht="24.95" customHeight="1" x14ac:dyDescent="0.25">
      <c r="A639" s="165"/>
      <c r="C639" s="219"/>
      <c r="E639" s="218"/>
    </row>
    <row r="640" spans="1:5" ht="24.95" customHeight="1" x14ac:dyDescent="0.25">
      <c r="A640" s="165"/>
      <c r="C640" s="185"/>
    </row>
    <row r="641" spans="1:5" ht="24.95" customHeight="1" x14ac:dyDescent="0.25">
      <c r="A641" s="165"/>
      <c r="C641" s="220"/>
      <c r="D641" s="221"/>
      <c r="E641" s="222"/>
    </row>
    <row r="642" spans="1:5" ht="24.95" customHeight="1" x14ac:dyDescent="0.25">
      <c r="A642" s="165"/>
      <c r="C642" s="220"/>
      <c r="D642" s="221"/>
      <c r="E642" s="222"/>
    </row>
    <row r="643" spans="1:5" ht="24.95" customHeight="1" x14ac:dyDescent="0.25">
      <c r="A643" s="165"/>
      <c r="C643" s="220"/>
      <c r="D643" s="221"/>
      <c r="E643" s="222"/>
    </row>
    <row r="644" spans="1:5" ht="24.95" customHeight="1" x14ac:dyDescent="0.25">
      <c r="A644" s="165"/>
      <c r="C644" s="220"/>
      <c r="D644" s="221"/>
      <c r="E644" s="222"/>
    </row>
    <row r="645" spans="1:5" ht="24.95" customHeight="1" x14ac:dyDescent="0.25">
      <c r="A645" s="165"/>
      <c r="C645" s="220"/>
      <c r="D645" s="221"/>
      <c r="E645" s="222"/>
    </row>
    <row r="646" spans="1:5" ht="24.95" customHeight="1" x14ac:dyDescent="0.25">
      <c r="A646" s="165"/>
      <c r="C646" s="220"/>
      <c r="D646" s="221"/>
      <c r="E646" s="222"/>
    </row>
    <row r="647" spans="1:5" ht="24.95" customHeight="1" x14ac:dyDescent="0.25">
      <c r="A647" s="165"/>
      <c r="C647" s="220"/>
      <c r="D647" s="221"/>
      <c r="E647" s="222"/>
    </row>
    <row r="648" spans="1:5" ht="24.95" customHeight="1" x14ac:dyDescent="0.25">
      <c r="A648" s="165"/>
      <c r="C648" s="220"/>
      <c r="D648" s="221"/>
      <c r="E648" s="222"/>
    </row>
    <row r="649" spans="1:5" ht="24.95" customHeight="1" x14ac:dyDescent="0.25">
      <c r="A649" s="165"/>
      <c r="C649" s="220"/>
      <c r="D649" s="221"/>
      <c r="E649" s="222"/>
    </row>
    <row r="650" spans="1:5" ht="24.95" customHeight="1" x14ac:dyDescent="0.25">
      <c r="A650" s="165"/>
      <c r="C650" s="220"/>
      <c r="D650" s="221"/>
      <c r="E650" s="222"/>
    </row>
    <row r="651" spans="1:5" ht="24.95" customHeight="1" x14ac:dyDescent="0.25">
      <c r="A651" s="165"/>
      <c r="C651" s="220"/>
      <c r="D651" s="221"/>
      <c r="E651" s="222"/>
    </row>
    <row r="652" spans="1:5" ht="24.95" customHeight="1" x14ac:dyDescent="0.25">
      <c r="A652" s="165"/>
      <c r="C652" s="186"/>
    </row>
    <row r="653" spans="1:5" ht="24.95" customHeight="1" x14ac:dyDescent="0.25">
      <c r="A653" s="165"/>
      <c r="C653" s="163"/>
      <c r="D653" s="163"/>
      <c r="E653" s="164"/>
    </row>
    <row r="654" spans="1:5" ht="24.95" customHeight="1" x14ac:dyDescent="0.25">
      <c r="A654" s="165"/>
      <c r="C654" s="163"/>
      <c r="D654" s="163"/>
      <c r="E654" s="164"/>
    </row>
    <row r="655" spans="1:5" ht="24.95" customHeight="1" x14ac:dyDescent="0.25">
      <c r="A655" s="165"/>
      <c r="C655" s="163"/>
      <c r="D655" s="163"/>
      <c r="E655" s="164"/>
    </row>
    <row r="656" spans="1:5" ht="24.95" customHeight="1" x14ac:dyDescent="0.25">
      <c r="A656" s="165"/>
      <c r="C656" s="163"/>
      <c r="D656" s="163"/>
      <c r="E656" s="164"/>
    </row>
    <row r="657" spans="1:5" ht="24.95" customHeight="1" x14ac:dyDescent="0.25">
      <c r="A657" s="165"/>
      <c r="C657" s="163"/>
      <c r="D657" s="163"/>
      <c r="E657" s="164"/>
    </row>
    <row r="658" spans="1:5" ht="24.95" customHeight="1" x14ac:dyDescent="0.25">
      <c r="A658" s="165"/>
      <c r="C658" s="163"/>
      <c r="D658" s="163"/>
      <c r="E658" s="164"/>
    </row>
    <row r="659" spans="1:5" ht="24.95" customHeight="1" x14ac:dyDescent="0.25">
      <c r="A659" s="165"/>
      <c r="C659" s="163"/>
      <c r="D659" s="163"/>
      <c r="E659" s="164"/>
    </row>
    <row r="660" spans="1:5" ht="24.95" customHeight="1" x14ac:dyDescent="0.25">
      <c r="A660" s="165"/>
      <c r="C660" s="163"/>
      <c r="D660" s="163"/>
      <c r="E660" s="164"/>
    </row>
    <row r="661" spans="1:5" ht="24.95" customHeight="1" x14ac:dyDescent="0.25">
      <c r="A661" s="165"/>
      <c r="C661" s="163"/>
      <c r="D661" s="163"/>
      <c r="E661" s="164"/>
    </row>
    <row r="662" spans="1:5" ht="24.95" customHeight="1" x14ac:dyDescent="0.25">
      <c r="A662" s="165"/>
      <c r="C662" s="163"/>
      <c r="D662" s="163"/>
      <c r="E662" s="164"/>
    </row>
    <row r="663" spans="1:5" ht="24.95" customHeight="1" x14ac:dyDescent="0.25">
      <c r="A663" s="165"/>
      <c r="C663" s="163"/>
      <c r="D663" s="163"/>
      <c r="E663" s="164"/>
    </row>
    <row r="664" spans="1:5" ht="24.95" customHeight="1" x14ac:dyDescent="0.25">
      <c r="A664" s="165"/>
      <c r="C664" s="163"/>
      <c r="D664" s="163"/>
      <c r="E664" s="164"/>
    </row>
    <row r="665" spans="1:5" ht="24.95" customHeight="1" x14ac:dyDescent="0.25">
      <c r="A665" s="165"/>
      <c r="C665" s="163"/>
      <c r="D665" s="163"/>
      <c r="E665" s="164"/>
    </row>
    <row r="666" spans="1:5" ht="24.95" customHeight="1" x14ac:dyDescent="0.25">
      <c r="A666" s="165"/>
      <c r="C666" s="163"/>
      <c r="D666" s="163"/>
      <c r="E666" s="164"/>
    </row>
    <row r="667" spans="1:5" ht="24.95" customHeight="1" x14ac:dyDescent="0.25">
      <c r="A667" s="165"/>
      <c r="C667" s="163"/>
      <c r="D667" s="163"/>
      <c r="E667" s="164"/>
    </row>
    <row r="668" spans="1:5" ht="24.95" customHeight="1" x14ac:dyDescent="0.25">
      <c r="A668" s="165"/>
      <c r="C668" s="163"/>
      <c r="D668" s="163"/>
      <c r="E668" s="164"/>
    </row>
    <row r="669" spans="1:5" ht="24.95" customHeight="1" x14ac:dyDescent="0.25">
      <c r="A669" s="165"/>
      <c r="C669" s="163"/>
      <c r="D669" s="163"/>
      <c r="E669" s="164"/>
    </row>
    <row r="670" spans="1:5" ht="24.95" customHeight="1" x14ac:dyDescent="0.25">
      <c r="A670" s="165"/>
      <c r="C670" s="163"/>
      <c r="D670" s="163"/>
      <c r="E670" s="164"/>
    </row>
    <row r="671" spans="1:5" ht="24.95" customHeight="1" x14ac:dyDescent="0.25">
      <c r="A671" s="165"/>
      <c r="C671" s="163"/>
      <c r="D671" s="163"/>
      <c r="E671" s="164"/>
    </row>
    <row r="672" spans="1:5" ht="24.95" customHeight="1" x14ac:dyDescent="0.25">
      <c r="A672" s="165"/>
      <c r="C672" s="163"/>
      <c r="D672" s="163"/>
      <c r="E672" s="164"/>
    </row>
    <row r="673" spans="1:5" ht="24.95" customHeight="1" x14ac:dyDescent="0.25">
      <c r="A673" s="165"/>
      <c r="C673" s="163"/>
      <c r="D673" s="163"/>
      <c r="E673" s="164"/>
    </row>
    <row r="674" spans="1:5" ht="24.95" customHeight="1" x14ac:dyDescent="0.25">
      <c r="A674" s="165"/>
      <c r="C674" s="163"/>
      <c r="D674" s="163"/>
      <c r="E674" s="164"/>
    </row>
    <row r="675" spans="1:5" ht="24.95" customHeight="1" x14ac:dyDescent="0.25">
      <c r="A675" s="165"/>
      <c r="C675" s="163"/>
      <c r="D675" s="163"/>
      <c r="E675" s="164"/>
    </row>
    <row r="676" spans="1:5" ht="24.95" customHeight="1" x14ac:dyDescent="0.25">
      <c r="A676" s="165"/>
      <c r="C676" s="163"/>
      <c r="D676" s="163"/>
      <c r="E676" s="164"/>
    </row>
    <row r="677" spans="1:5" ht="24.95" customHeight="1" x14ac:dyDescent="0.25">
      <c r="A677" s="165"/>
      <c r="C677" s="163"/>
      <c r="D677" s="163"/>
      <c r="E677" s="164"/>
    </row>
    <row r="678" spans="1:5" ht="24.95" customHeight="1" x14ac:dyDescent="0.25">
      <c r="A678" s="165"/>
      <c r="C678" s="163"/>
      <c r="D678" s="163"/>
      <c r="E678" s="164"/>
    </row>
    <row r="679" spans="1:5" ht="24.95" customHeight="1" x14ac:dyDescent="0.25">
      <c r="A679" s="165"/>
      <c r="C679" s="163"/>
      <c r="D679" s="163"/>
      <c r="E679" s="164"/>
    </row>
    <row r="680" spans="1:5" ht="24.95" customHeight="1" x14ac:dyDescent="0.25">
      <c r="A680" s="165"/>
      <c r="C680" s="163"/>
      <c r="D680" s="163"/>
      <c r="E680" s="164"/>
    </row>
    <row r="681" spans="1:5" ht="24.95" customHeight="1" x14ac:dyDescent="0.25">
      <c r="A681" s="165"/>
      <c r="C681" s="163"/>
      <c r="D681" s="163"/>
      <c r="E681" s="164"/>
    </row>
    <row r="682" spans="1:5" ht="24.95" customHeight="1" x14ac:dyDescent="0.25">
      <c r="A682" s="165"/>
      <c r="C682" s="163"/>
      <c r="D682" s="163"/>
      <c r="E682" s="164"/>
    </row>
    <row r="683" spans="1:5" ht="24.95" customHeight="1" x14ac:dyDescent="0.25">
      <c r="A683" s="165"/>
      <c r="C683" s="163"/>
      <c r="D683" s="163"/>
      <c r="E683" s="164"/>
    </row>
    <row r="684" spans="1:5" ht="24.95" customHeight="1" x14ac:dyDescent="0.25">
      <c r="A684" s="165"/>
      <c r="C684" s="163"/>
      <c r="D684" s="163"/>
      <c r="E684" s="164"/>
    </row>
    <row r="685" spans="1:5" ht="24.95" customHeight="1" x14ac:dyDescent="0.25">
      <c r="A685" s="165"/>
      <c r="C685" s="163"/>
      <c r="D685" s="163"/>
      <c r="E685" s="164"/>
    </row>
    <row r="686" spans="1:5" ht="24.95" customHeight="1" x14ac:dyDescent="0.25">
      <c r="A686" s="165"/>
      <c r="C686" s="163"/>
      <c r="D686" s="163"/>
      <c r="E686" s="164"/>
    </row>
    <row r="687" spans="1:5" ht="24.95" customHeight="1" x14ac:dyDescent="0.25">
      <c r="A687" s="165"/>
      <c r="C687" s="163"/>
      <c r="D687" s="163"/>
      <c r="E687" s="164"/>
    </row>
    <row r="688" spans="1:5" ht="24.95" customHeight="1" x14ac:dyDescent="0.25">
      <c r="A688" s="165"/>
      <c r="C688" s="163"/>
      <c r="D688" s="163"/>
      <c r="E688" s="164"/>
    </row>
    <row r="689" spans="1:5" ht="24.95" customHeight="1" x14ac:dyDescent="0.25">
      <c r="A689" s="165"/>
      <c r="C689" s="163"/>
      <c r="D689" s="163"/>
      <c r="E689" s="164"/>
    </row>
    <row r="690" spans="1:5" ht="24.95" customHeight="1" x14ac:dyDescent="0.25">
      <c r="A690" s="165"/>
      <c r="C690" s="163"/>
      <c r="D690" s="163"/>
      <c r="E690" s="164"/>
    </row>
    <row r="691" spans="1:5" ht="24.95" customHeight="1" x14ac:dyDescent="0.25">
      <c r="A691" s="165"/>
      <c r="C691" s="163"/>
      <c r="D691" s="163"/>
      <c r="E691" s="164"/>
    </row>
    <row r="692" spans="1:5" ht="24.95" customHeight="1" x14ac:dyDescent="0.25">
      <c r="A692" s="165"/>
      <c r="C692" s="163"/>
      <c r="D692" s="163"/>
      <c r="E692" s="164"/>
    </row>
    <row r="693" spans="1:5" ht="24.95" customHeight="1" x14ac:dyDescent="0.25">
      <c r="A693" s="165"/>
      <c r="C693" s="163"/>
      <c r="D693" s="163"/>
      <c r="E693" s="164"/>
    </row>
    <row r="694" spans="1:5" ht="24.95" customHeight="1" x14ac:dyDescent="0.25">
      <c r="A694" s="165"/>
      <c r="C694" s="163"/>
      <c r="D694" s="163"/>
      <c r="E694" s="164"/>
    </row>
    <row r="695" spans="1:5" ht="24.95" customHeight="1" x14ac:dyDescent="0.25">
      <c r="A695" s="165"/>
      <c r="C695" s="163"/>
      <c r="D695" s="163"/>
      <c r="E695" s="164"/>
    </row>
    <row r="696" spans="1:5" ht="24.95" customHeight="1" x14ac:dyDescent="0.25">
      <c r="A696" s="165"/>
      <c r="C696" s="163"/>
      <c r="D696" s="163"/>
      <c r="E696" s="164"/>
    </row>
    <row r="697" spans="1:5" ht="24.95" customHeight="1" x14ac:dyDescent="0.25">
      <c r="A697" s="165"/>
      <c r="C697" s="163"/>
      <c r="D697" s="163"/>
      <c r="E697" s="164"/>
    </row>
    <row r="698" spans="1:5" ht="24.95" customHeight="1" x14ac:dyDescent="0.25">
      <c r="A698" s="165"/>
      <c r="C698" s="163"/>
      <c r="D698" s="163"/>
      <c r="E698" s="164"/>
    </row>
    <row r="699" spans="1:5" ht="24.95" customHeight="1" x14ac:dyDescent="0.25">
      <c r="A699" s="165"/>
      <c r="C699" s="163"/>
      <c r="D699" s="163"/>
      <c r="E699" s="164"/>
    </row>
    <row r="700" spans="1:5" ht="24.95" customHeight="1" x14ac:dyDescent="0.25">
      <c r="A700" s="165"/>
      <c r="C700" s="163"/>
      <c r="D700" s="163"/>
      <c r="E700" s="164"/>
    </row>
    <row r="701" spans="1:5" ht="24.95" customHeight="1" x14ac:dyDescent="0.25">
      <c r="A701" s="165"/>
      <c r="C701" s="163"/>
      <c r="D701" s="163"/>
      <c r="E701" s="164"/>
    </row>
    <row r="702" spans="1:5" ht="24.95" customHeight="1" x14ac:dyDescent="0.25">
      <c r="A702" s="165"/>
      <c r="C702" s="163"/>
      <c r="D702" s="163"/>
      <c r="E702" s="164"/>
    </row>
    <row r="703" spans="1:5" ht="24.95" customHeight="1" x14ac:dyDescent="0.25">
      <c r="A703" s="165"/>
      <c r="C703" s="163"/>
      <c r="D703" s="163"/>
      <c r="E703" s="164"/>
    </row>
    <row r="704" spans="1:5" ht="24.95" customHeight="1" x14ac:dyDescent="0.25">
      <c r="A704" s="165"/>
      <c r="C704" s="163"/>
      <c r="D704" s="163"/>
      <c r="E704" s="164"/>
    </row>
    <row r="705" spans="1:5" ht="24.95" customHeight="1" x14ac:dyDescent="0.25">
      <c r="A705" s="165"/>
      <c r="C705" s="163"/>
      <c r="D705" s="163"/>
      <c r="E705" s="164"/>
    </row>
    <row r="706" spans="1:5" ht="24.95" customHeight="1" x14ac:dyDescent="0.25">
      <c r="A706" s="165"/>
      <c r="C706" s="163"/>
      <c r="D706" s="163"/>
      <c r="E706" s="164"/>
    </row>
    <row r="707" spans="1:5" ht="24.95" customHeight="1" x14ac:dyDescent="0.25">
      <c r="A707" s="165"/>
      <c r="C707" s="163"/>
      <c r="D707" s="163"/>
      <c r="E707" s="164"/>
    </row>
    <row r="708" spans="1:5" ht="24.95" customHeight="1" x14ac:dyDescent="0.25">
      <c r="A708" s="165"/>
      <c r="C708" s="163"/>
      <c r="D708" s="163"/>
      <c r="E708" s="164"/>
    </row>
    <row r="709" spans="1:5" ht="24.95" customHeight="1" x14ac:dyDescent="0.25">
      <c r="A709" s="165"/>
      <c r="C709" s="163"/>
      <c r="D709" s="163"/>
      <c r="E709" s="164"/>
    </row>
    <row r="710" spans="1:5" ht="24.95" customHeight="1" x14ac:dyDescent="0.25">
      <c r="A710" s="165"/>
      <c r="C710" s="189"/>
      <c r="D710" s="189"/>
      <c r="E710" s="164"/>
    </row>
    <row r="711" spans="1:5" ht="24.95" customHeight="1" x14ac:dyDescent="0.25">
      <c r="A711" s="165"/>
      <c r="C711" s="189"/>
      <c r="D711" s="189"/>
      <c r="E711" s="164"/>
    </row>
    <row r="712" spans="1:5" ht="24.95" customHeight="1" x14ac:dyDescent="0.25">
      <c r="A712" s="165"/>
      <c r="C712" s="189"/>
      <c r="D712" s="189"/>
      <c r="E712" s="164"/>
    </row>
    <row r="713" spans="1:5" ht="24.95" customHeight="1" x14ac:dyDescent="0.25">
      <c r="A713" s="165"/>
      <c r="C713" s="189"/>
      <c r="D713" s="189"/>
      <c r="E713" s="164"/>
    </row>
    <row r="714" spans="1:5" ht="24.95" customHeight="1" x14ac:dyDescent="0.25">
      <c r="A714" s="165"/>
      <c r="C714" s="189"/>
      <c r="D714" s="189"/>
      <c r="E714" s="164"/>
    </row>
    <row r="715" spans="1:5" ht="24.95" customHeight="1" x14ac:dyDescent="0.25">
      <c r="A715" s="165"/>
      <c r="C715" s="189"/>
      <c r="D715" s="189"/>
      <c r="E715" s="164"/>
    </row>
    <row r="716" spans="1:5" ht="24.95" customHeight="1" x14ac:dyDescent="0.25">
      <c r="A716" s="165"/>
      <c r="C716" s="189"/>
      <c r="D716" s="189"/>
      <c r="E716" s="164"/>
    </row>
    <row r="717" spans="1:5" ht="24.95" customHeight="1" x14ac:dyDescent="0.25">
      <c r="A717" s="165"/>
      <c r="C717" s="189"/>
      <c r="D717" s="189"/>
      <c r="E717" s="164"/>
    </row>
    <row r="718" spans="1:5" ht="24.95" customHeight="1" x14ac:dyDescent="0.25">
      <c r="A718" s="165"/>
      <c r="C718" s="189"/>
      <c r="D718" s="189"/>
      <c r="E718" s="164"/>
    </row>
    <row r="719" spans="1:5" ht="24.95" customHeight="1" x14ac:dyDescent="0.25">
      <c r="A719" s="165"/>
      <c r="C719" s="189"/>
      <c r="D719" s="189"/>
      <c r="E719" s="164"/>
    </row>
    <row r="720" spans="1:5" ht="24.95" customHeight="1" x14ac:dyDescent="0.25">
      <c r="A720" s="165"/>
      <c r="C720" s="189"/>
      <c r="D720" s="189"/>
      <c r="E720" s="164"/>
    </row>
    <row r="721" spans="1:7" ht="24.95" customHeight="1" x14ac:dyDescent="0.25">
      <c r="A721" s="165"/>
      <c r="C721" s="189"/>
      <c r="D721" s="189"/>
      <c r="E721" s="164"/>
    </row>
    <row r="722" spans="1:7" ht="24.95" customHeight="1" x14ac:dyDescent="0.25">
      <c r="A722" s="165"/>
      <c r="C722" s="189"/>
      <c r="D722" s="189"/>
      <c r="E722" s="164"/>
    </row>
    <row r="723" spans="1:7" ht="24.95" customHeight="1" x14ac:dyDescent="0.25">
      <c r="A723" s="165"/>
      <c r="C723" s="189"/>
      <c r="D723" s="189"/>
      <c r="E723" s="164"/>
    </row>
    <row r="724" spans="1:7" ht="24.95" customHeight="1" x14ac:dyDescent="0.25">
      <c r="A724" s="165"/>
      <c r="C724" s="189"/>
      <c r="D724" s="189"/>
      <c r="E724" s="164"/>
    </row>
    <row r="725" spans="1:7" ht="24.95" customHeight="1" x14ac:dyDescent="0.25">
      <c r="A725" s="165"/>
      <c r="C725" s="189"/>
      <c r="D725" s="189"/>
      <c r="E725" s="164"/>
    </row>
    <row r="726" spans="1:7" ht="24.95" customHeight="1" x14ac:dyDescent="0.25">
      <c r="A726" s="165"/>
      <c r="C726" s="189"/>
      <c r="D726" s="189"/>
      <c r="E726" s="164"/>
    </row>
    <row r="727" spans="1:7" ht="24.95" customHeight="1" x14ac:dyDescent="0.25">
      <c r="A727" s="165"/>
      <c r="C727" s="189"/>
      <c r="D727" s="189"/>
      <c r="E727" s="164"/>
    </row>
    <row r="728" spans="1:7" ht="24.95" customHeight="1" x14ac:dyDescent="0.25">
      <c r="A728" s="165"/>
      <c r="C728" s="189"/>
      <c r="D728" s="189"/>
      <c r="E728" s="164"/>
    </row>
    <row r="729" spans="1:7" ht="24.95" customHeight="1" x14ac:dyDescent="0.25">
      <c r="A729" s="165"/>
      <c r="C729" s="186"/>
    </row>
    <row r="730" spans="1:7" ht="24.95" customHeight="1" x14ac:dyDescent="0.25">
      <c r="A730" s="165"/>
      <c r="C730" s="191"/>
      <c r="D730" s="191"/>
      <c r="E730" s="207"/>
    </row>
    <row r="731" spans="1:7" ht="24.95" customHeight="1" x14ac:dyDescent="0.25">
      <c r="A731" s="165"/>
      <c r="C731" s="191"/>
      <c r="D731" s="191"/>
      <c r="E731" s="207"/>
    </row>
    <row r="732" spans="1:7" ht="24.95" customHeight="1" x14ac:dyDescent="0.25">
      <c r="A732" s="165"/>
      <c r="C732" s="191"/>
      <c r="D732" s="191"/>
      <c r="E732" s="207"/>
    </row>
    <row r="733" spans="1:7" ht="24.95" customHeight="1" x14ac:dyDescent="0.25">
      <c r="A733" s="165"/>
      <c r="C733" s="191"/>
      <c r="D733" s="191"/>
      <c r="E733" s="207"/>
    </row>
    <row r="734" spans="1:7" ht="24.95" customHeight="1" x14ac:dyDescent="0.25">
      <c r="A734" s="165"/>
      <c r="C734" s="192"/>
      <c r="D734" s="191"/>
      <c r="E734" s="207"/>
    </row>
    <row r="735" spans="1:7" ht="24.95" customHeight="1" x14ac:dyDescent="0.25">
      <c r="A735" s="165"/>
      <c r="C735" s="191"/>
      <c r="D735" s="191"/>
      <c r="E735" s="207"/>
    </row>
    <row r="736" spans="1:7" ht="24.95" customHeight="1" x14ac:dyDescent="0.25">
      <c r="A736" s="165"/>
      <c r="C736" s="191"/>
      <c r="D736" s="223"/>
      <c r="E736" s="207"/>
      <c r="F736" s="214"/>
      <c r="G736" s="214"/>
    </row>
    <row r="737" spans="1:7" ht="24.95" customHeight="1" x14ac:dyDescent="0.25">
      <c r="A737" s="165"/>
      <c r="C737" s="206"/>
      <c r="D737" s="224"/>
      <c r="E737" s="213"/>
      <c r="F737" s="214"/>
      <c r="G737" s="214"/>
    </row>
    <row r="738" spans="1:7" ht="24.95" customHeight="1" x14ac:dyDescent="0.25">
      <c r="A738" s="165"/>
      <c r="C738" s="202"/>
      <c r="D738" s="225"/>
      <c r="E738" s="213"/>
      <c r="F738" s="214"/>
      <c r="G738" s="214"/>
    </row>
    <row r="739" spans="1:7" ht="24.95" customHeight="1" x14ac:dyDescent="0.25">
      <c r="A739" s="165"/>
      <c r="C739" s="195"/>
      <c r="D739" s="223"/>
      <c r="E739" s="207"/>
      <c r="F739" s="214"/>
      <c r="G739" s="214"/>
    </row>
    <row r="740" spans="1:7" ht="24.95" customHeight="1" x14ac:dyDescent="0.25">
      <c r="A740" s="165"/>
      <c r="C740" s="197"/>
      <c r="D740" s="199"/>
      <c r="E740" s="210"/>
      <c r="F740" s="214"/>
      <c r="G740" s="214"/>
    </row>
    <row r="741" spans="1:7" ht="24.95" customHeight="1" x14ac:dyDescent="0.25">
      <c r="A741" s="165"/>
      <c r="C741" s="197"/>
      <c r="D741" s="199"/>
      <c r="E741" s="210"/>
      <c r="F741" s="214"/>
      <c r="G741" s="214"/>
    </row>
    <row r="742" spans="1:7" ht="24.95" customHeight="1" x14ac:dyDescent="0.25">
      <c r="A742" s="165"/>
      <c r="C742" s="197"/>
      <c r="D742" s="199"/>
      <c r="E742" s="210"/>
      <c r="F742" s="214"/>
      <c r="G742" s="214"/>
    </row>
    <row r="743" spans="1:7" ht="24.95" customHeight="1" x14ac:dyDescent="0.25">
      <c r="A743" s="165"/>
      <c r="C743" s="191"/>
      <c r="D743" s="201"/>
      <c r="E743" s="207"/>
      <c r="F743" s="214"/>
      <c r="G743" s="214"/>
    </row>
    <row r="744" spans="1:7" ht="24.95" customHeight="1" x14ac:dyDescent="0.25">
      <c r="A744" s="165"/>
      <c r="C744" s="191"/>
      <c r="D744" s="201"/>
      <c r="E744" s="207"/>
      <c r="F744" s="214"/>
      <c r="G744" s="214"/>
    </row>
    <row r="745" spans="1:7" ht="24.95" customHeight="1" x14ac:dyDescent="0.25">
      <c r="A745" s="165"/>
      <c r="C745" s="197"/>
      <c r="D745" s="226"/>
      <c r="E745" s="210"/>
      <c r="F745" s="214"/>
      <c r="G745" s="214"/>
    </row>
    <row r="746" spans="1:7" ht="24.95" customHeight="1" x14ac:dyDescent="0.25">
      <c r="A746" s="165"/>
      <c r="C746" s="203"/>
      <c r="D746" s="204"/>
      <c r="E746" s="207"/>
      <c r="F746" s="214"/>
      <c r="G746" s="214"/>
    </row>
    <row r="747" spans="1:7" ht="24.95" customHeight="1" x14ac:dyDescent="0.25">
      <c r="A747" s="165"/>
      <c r="C747" s="206"/>
      <c r="D747" s="206"/>
      <c r="E747" s="213"/>
      <c r="F747" s="214"/>
      <c r="G747" s="214"/>
    </row>
    <row r="748" spans="1:7" ht="24.95" customHeight="1" x14ac:dyDescent="0.25">
      <c r="A748" s="165"/>
      <c r="C748" s="206"/>
      <c r="D748" s="206"/>
      <c r="E748" s="213"/>
      <c r="F748" s="214"/>
      <c r="G748" s="214"/>
    </row>
    <row r="749" spans="1:7" ht="24.95" customHeight="1" x14ac:dyDescent="0.25">
      <c r="A749" s="165"/>
      <c r="C749" s="186"/>
    </row>
    <row r="750" spans="1:7" ht="24.95" customHeight="1" x14ac:dyDescent="0.25">
      <c r="A750" s="165"/>
      <c r="C750" s="227"/>
      <c r="D750" s="227"/>
      <c r="E750" s="228"/>
    </row>
    <row r="751" spans="1:7" ht="24.95" customHeight="1" x14ac:dyDescent="0.25">
      <c r="A751" s="165"/>
      <c r="C751" s="216"/>
      <c r="D751" s="227"/>
      <c r="E751" s="228"/>
    </row>
    <row r="752" spans="1:7" ht="24.95" customHeight="1" x14ac:dyDescent="0.25">
      <c r="A752" s="165"/>
      <c r="C752" s="216"/>
      <c r="D752" s="227"/>
      <c r="E752" s="228"/>
    </row>
    <row r="753" spans="1:5" ht="24.95" customHeight="1" x14ac:dyDescent="0.25">
      <c r="A753" s="165"/>
      <c r="C753" s="216"/>
      <c r="D753" s="227"/>
      <c r="E753" s="228"/>
    </row>
    <row r="754" spans="1:5" ht="24.95" customHeight="1" x14ac:dyDescent="0.25">
      <c r="A754" s="165"/>
      <c r="C754" s="216"/>
      <c r="D754" s="227"/>
      <c r="E754" s="228"/>
    </row>
    <row r="755" spans="1:5" ht="24.95" customHeight="1" x14ac:dyDescent="0.25">
      <c r="A755" s="165"/>
      <c r="C755" s="227"/>
      <c r="D755" s="227"/>
      <c r="E755" s="228"/>
    </row>
    <row r="756" spans="1:5" ht="24.95" customHeight="1" x14ac:dyDescent="0.25">
      <c r="A756" s="165"/>
      <c r="C756" s="227"/>
      <c r="D756" s="227"/>
      <c r="E756" s="228"/>
    </row>
    <row r="757" spans="1:5" ht="24.95" customHeight="1" x14ac:dyDescent="0.25">
      <c r="A757" s="165"/>
      <c r="C757" s="227"/>
      <c r="D757" s="227"/>
      <c r="E757" s="228"/>
    </row>
    <row r="758" spans="1:5" ht="24.95" customHeight="1" x14ac:dyDescent="0.25">
      <c r="A758" s="165"/>
      <c r="C758" s="227"/>
      <c r="D758" s="227"/>
      <c r="E758" s="228"/>
    </row>
    <row r="759" spans="1:5" ht="24.95" customHeight="1" x14ac:dyDescent="0.25">
      <c r="A759" s="165"/>
      <c r="C759" s="227"/>
      <c r="D759" s="227"/>
      <c r="E759" s="228"/>
    </row>
    <row r="760" spans="1:5" ht="24.95" customHeight="1" x14ac:dyDescent="0.25">
      <c r="A760" s="165"/>
      <c r="C760" s="227"/>
      <c r="D760" s="227"/>
      <c r="E760" s="228"/>
    </row>
    <row r="761" spans="1:5" ht="24.95" customHeight="1" x14ac:dyDescent="0.25">
      <c r="A761" s="165"/>
      <c r="C761" s="219"/>
    </row>
    <row r="762" spans="1:5" ht="24.95" customHeight="1" x14ac:dyDescent="0.25">
      <c r="A762" s="165"/>
      <c r="C762" s="185"/>
    </row>
    <row r="763" spans="1:5" ht="24.95" customHeight="1" x14ac:dyDescent="0.25">
      <c r="A763" s="165"/>
      <c r="C763" s="229"/>
      <c r="D763" s="229"/>
      <c r="E763" s="230"/>
    </row>
    <row r="764" spans="1:5" ht="24.95" customHeight="1" x14ac:dyDescent="0.25">
      <c r="A764" s="165"/>
      <c r="C764" s="229"/>
      <c r="D764" s="229"/>
      <c r="E764" s="230"/>
    </row>
    <row r="765" spans="1:5" ht="24.95" customHeight="1" x14ac:dyDescent="0.25">
      <c r="A765" s="165"/>
      <c r="C765" s="229"/>
      <c r="D765" s="229"/>
      <c r="E765" s="230"/>
    </row>
    <row r="766" spans="1:5" ht="24.95" customHeight="1" x14ac:dyDescent="0.25">
      <c r="A766" s="165"/>
      <c r="C766" s="229"/>
      <c r="D766" s="229"/>
      <c r="E766" s="230"/>
    </row>
    <row r="767" spans="1:5" ht="24.95" customHeight="1" x14ac:dyDescent="0.25">
      <c r="A767" s="165"/>
      <c r="C767" s="229"/>
      <c r="D767" s="229"/>
      <c r="E767" s="230"/>
    </row>
    <row r="768" spans="1:5" ht="24.95" customHeight="1" x14ac:dyDescent="0.25">
      <c r="A768" s="165"/>
      <c r="C768" s="229"/>
      <c r="D768" s="229"/>
      <c r="E768" s="230"/>
    </row>
    <row r="769" spans="1:5" ht="24.95" customHeight="1" x14ac:dyDescent="0.25">
      <c r="A769" s="165"/>
      <c r="C769" s="229"/>
      <c r="D769" s="229"/>
      <c r="E769" s="230"/>
    </row>
    <row r="770" spans="1:5" ht="24.95" customHeight="1" x14ac:dyDescent="0.25">
      <c r="A770" s="165"/>
      <c r="C770" s="229"/>
      <c r="D770" s="229"/>
      <c r="E770" s="230"/>
    </row>
    <row r="771" spans="1:5" ht="24.95" customHeight="1" x14ac:dyDescent="0.25">
      <c r="A771" s="165"/>
      <c r="C771" s="229"/>
      <c r="D771" s="229"/>
      <c r="E771" s="230"/>
    </row>
    <row r="772" spans="1:5" ht="24.95" customHeight="1" x14ac:dyDescent="0.25">
      <c r="A772" s="165"/>
      <c r="C772" s="229"/>
      <c r="D772" s="229"/>
      <c r="E772" s="230"/>
    </row>
    <row r="773" spans="1:5" ht="24.95" customHeight="1" x14ac:dyDescent="0.25">
      <c r="A773" s="165"/>
      <c r="C773" s="229"/>
      <c r="D773" s="229"/>
      <c r="E773" s="230"/>
    </row>
    <row r="774" spans="1:5" ht="24.95" customHeight="1" x14ac:dyDescent="0.25">
      <c r="A774" s="165"/>
      <c r="C774" s="229"/>
      <c r="D774" s="229"/>
      <c r="E774" s="230"/>
    </row>
    <row r="775" spans="1:5" ht="24.95" customHeight="1" x14ac:dyDescent="0.25">
      <c r="A775" s="165"/>
      <c r="C775" s="229"/>
      <c r="D775" s="229"/>
      <c r="E775" s="230"/>
    </row>
    <row r="776" spans="1:5" ht="24.95" customHeight="1" x14ac:dyDescent="0.25">
      <c r="A776" s="165"/>
      <c r="C776" s="231"/>
      <c r="D776" s="231"/>
      <c r="E776" s="231"/>
    </row>
    <row r="777" spans="1:5" ht="24.95" customHeight="1" x14ac:dyDescent="0.25">
      <c r="A777" s="165"/>
      <c r="C777" s="229"/>
      <c r="D777" s="229"/>
      <c r="E777" s="230"/>
    </row>
    <row r="778" spans="1:5" ht="24.95" customHeight="1" x14ac:dyDescent="0.25">
      <c r="A778" s="165"/>
      <c r="C778" s="229"/>
      <c r="D778" s="229"/>
      <c r="E778" s="230"/>
    </row>
    <row r="779" spans="1:5" ht="24.95" customHeight="1" x14ac:dyDescent="0.25">
      <c r="A779" s="165"/>
      <c r="C779" s="229"/>
      <c r="D779" s="229"/>
      <c r="E779" s="230"/>
    </row>
    <row r="780" spans="1:5" ht="24.95" customHeight="1" x14ac:dyDescent="0.25">
      <c r="A780" s="165"/>
      <c r="C780" s="229"/>
      <c r="D780" s="229"/>
      <c r="E780" s="230"/>
    </row>
    <row r="781" spans="1:5" ht="24.95" customHeight="1" x14ac:dyDescent="0.25">
      <c r="A781" s="165"/>
      <c r="C781" s="185"/>
    </row>
    <row r="782" spans="1:5" ht="24.95" customHeight="1" x14ac:dyDescent="0.25">
      <c r="A782" s="165"/>
      <c r="C782" s="163"/>
      <c r="D782" s="163"/>
      <c r="E782" s="164"/>
    </row>
    <row r="783" spans="1:5" ht="24.95" customHeight="1" x14ac:dyDescent="0.25">
      <c r="A783" s="165"/>
      <c r="C783" s="163"/>
      <c r="D783" s="163"/>
      <c r="E783" s="164"/>
    </row>
    <row r="784" spans="1:5" ht="24.95" customHeight="1" x14ac:dyDescent="0.25">
      <c r="A784" s="165"/>
      <c r="C784" s="163"/>
      <c r="D784" s="163"/>
      <c r="E784" s="164"/>
    </row>
    <row r="785" spans="1:5" ht="24.95" customHeight="1" x14ac:dyDescent="0.25">
      <c r="A785" s="165"/>
      <c r="C785" s="163"/>
      <c r="D785" s="163"/>
      <c r="E785" s="164"/>
    </row>
    <row r="786" spans="1:5" ht="24.95" customHeight="1" x14ac:dyDescent="0.25">
      <c r="A786" s="165"/>
      <c r="C786" s="163"/>
      <c r="D786" s="163"/>
      <c r="E786" s="164"/>
    </row>
    <row r="787" spans="1:5" ht="24.95" customHeight="1" x14ac:dyDescent="0.25">
      <c r="A787" s="165"/>
      <c r="C787" s="163"/>
      <c r="D787" s="163"/>
      <c r="E787" s="164"/>
    </row>
    <row r="788" spans="1:5" ht="24.95" customHeight="1" x14ac:dyDescent="0.25">
      <c r="A788" s="165"/>
      <c r="C788" s="163"/>
      <c r="D788" s="163"/>
      <c r="E788" s="164"/>
    </row>
    <row r="789" spans="1:5" ht="24.95" customHeight="1" x14ac:dyDescent="0.25">
      <c r="A789" s="165"/>
      <c r="C789" s="163"/>
      <c r="D789" s="163"/>
      <c r="E789" s="164"/>
    </row>
    <row r="790" spans="1:5" ht="24.95" customHeight="1" x14ac:dyDescent="0.25">
      <c r="A790" s="165"/>
      <c r="C790" s="163"/>
      <c r="D790" s="163"/>
      <c r="E790" s="164"/>
    </row>
    <row r="791" spans="1:5" ht="24.95" customHeight="1" x14ac:dyDescent="0.25">
      <c r="A791" s="165"/>
      <c r="C791" s="163"/>
      <c r="D791" s="163"/>
      <c r="E791" s="164"/>
    </row>
    <row r="792" spans="1:5" ht="24.95" customHeight="1" x14ac:dyDescent="0.25">
      <c r="A792" s="165"/>
      <c r="C792" s="163"/>
      <c r="D792" s="163"/>
      <c r="E792" s="164"/>
    </row>
    <row r="793" spans="1:5" ht="24.95" customHeight="1" x14ac:dyDescent="0.25">
      <c r="A793" s="165"/>
      <c r="C793" s="163"/>
      <c r="D793" s="163"/>
      <c r="E793" s="164"/>
    </row>
    <row r="794" spans="1:5" ht="24.95" customHeight="1" x14ac:dyDescent="0.25">
      <c r="A794" s="165"/>
      <c r="C794" s="163"/>
      <c r="D794" s="163"/>
      <c r="E794" s="164"/>
    </row>
    <row r="795" spans="1:5" ht="24.95" customHeight="1" x14ac:dyDescent="0.25">
      <c r="A795" s="165"/>
      <c r="C795" s="163"/>
      <c r="D795" s="163"/>
      <c r="E795" s="164"/>
    </row>
    <row r="796" spans="1:5" ht="24.95" customHeight="1" x14ac:dyDescent="0.25">
      <c r="A796" s="165"/>
      <c r="C796" s="163"/>
      <c r="D796" s="163"/>
      <c r="E796" s="164"/>
    </row>
    <row r="797" spans="1:5" ht="24.95" customHeight="1" x14ac:dyDescent="0.25">
      <c r="A797" s="165"/>
      <c r="C797" s="163"/>
      <c r="D797" s="163"/>
      <c r="E797" s="164"/>
    </row>
    <row r="798" spans="1:5" ht="24.95" customHeight="1" x14ac:dyDescent="0.25">
      <c r="A798" s="165"/>
      <c r="C798" s="163"/>
      <c r="D798" s="163"/>
      <c r="E798" s="164"/>
    </row>
    <row r="799" spans="1:5" ht="24.95" customHeight="1" x14ac:dyDescent="0.25">
      <c r="A799" s="165"/>
      <c r="C799" s="163"/>
      <c r="D799" s="163"/>
      <c r="E799" s="164"/>
    </row>
    <row r="800" spans="1:5" ht="24.95" customHeight="1" x14ac:dyDescent="0.25">
      <c r="A800" s="165"/>
      <c r="C800" s="163"/>
      <c r="D800" s="163"/>
      <c r="E800" s="164"/>
    </row>
    <row r="801" spans="1:5" ht="24.95" customHeight="1" x14ac:dyDescent="0.25">
      <c r="A801" s="165"/>
      <c r="C801" s="163"/>
      <c r="D801" s="163"/>
      <c r="E801" s="164"/>
    </row>
    <row r="802" spans="1:5" ht="24.95" customHeight="1" x14ac:dyDescent="0.25">
      <c r="A802" s="165"/>
      <c r="C802" s="163"/>
      <c r="D802" s="163"/>
      <c r="E802" s="164"/>
    </row>
    <row r="803" spans="1:5" ht="24.95" customHeight="1" x14ac:dyDescent="0.25">
      <c r="A803" s="165"/>
      <c r="C803" s="163"/>
      <c r="D803" s="163"/>
      <c r="E803" s="164"/>
    </row>
    <row r="804" spans="1:5" ht="24.95" customHeight="1" x14ac:dyDescent="0.25">
      <c r="A804" s="165"/>
      <c r="C804" s="163"/>
      <c r="D804" s="163"/>
      <c r="E804" s="164"/>
    </row>
    <row r="805" spans="1:5" ht="24.95" customHeight="1" x14ac:dyDescent="0.25">
      <c r="A805" s="165"/>
      <c r="C805" s="163"/>
      <c r="D805" s="163"/>
      <c r="E805" s="164"/>
    </row>
    <row r="806" spans="1:5" ht="24.95" customHeight="1" x14ac:dyDescent="0.25">
      <c r="A806" s="165"/>
      <c r="C806" s="163"/>
      <c r="D806" s="163"/>
      <c r="E806" s="164"/>
    </row>
    <row r="807" spans="1:5" ht="24.95" customHeight="1" x14ac:dyDescent="0.25">
      <c r="A807" s="165"/>
      <c r="C807" s="163"/>
      <c r="D807" s="163"/>
      <c r="E807" s="164"/>
    </row>
    <row r="808" spans="1:5" ht="24.95" customHeight="1" x14ac:dyDescent="0.25">
      <c r="A808" s="165"/>
      <c r="C808" s="156"/>
      <c r="D808" s="156"/>
      <c r="E808" s="157"/>
    </row>
    <row r="809" spans="1:5" ht="24.95" customHeight="1" x14ac:dyDescent="0.25">
      <c r="A809" s="165"/>
      <c r="C809" s="163"/>
      <c r="D809" s="163"/>
      <c r="E809" s="164"/>
    </row>
    <row r="810" spans="1:5" ht="24.95" customHeight="1" x14ac:dyDescent="0.25">
      <c r="A810" s="165"/>
      <c r="C810" s="163"/>
      <c r="D810" s="163"/>
      <c r="E810" s="164"/>
    </row>
    <row r="811" spans="1:5" ht="24.95" customHeight="1" x14ac:dyDescent="0.25">
      <c r="A811" s="165"/>
      <c r="C811" s="163"/>
      <c r="D811" s="163"/>
      <c r="E811" s="164"/>
    </row>
    <row r="812" spans="1:5" ht="24.95" customHeight="1" x14ac:dyDescent="0.25">
      <c r="A812" s="165"/>
      <c r="C812" s="163"/>
      <c r="D812" s="163"/>
      <c r="E812" s="164"/>
    </row>
    <row r="813" spans="1:5" ht="24.95" customHeight="1" x14ac:dyDescent="0.25">
      <c r="A813" s="165"/>
      <c r="C813" s="163"/>
      <c r="D813" s="163"/>
      <c r="E813" s="164"/>
    </row>
    <row r="814" spans="1:5" ht="24.95" customHeight="1" x14ac:dyDescent="0.25">
      <c r="A814" s="165"/>
      <c r="C814" s="163"/>
      <c r="D814" s="163"/>
      <c r="E814" s="164"/>
    </row>
    <row r="815" spans="1:5" ht="24.95" customHeight="1" x14ac:dyDescent="0.25">
      <c r="A815" s="165"/>
      <c r="C815" s="163"/>
      <c r="D815" s="163"/>
      <c r="E815" s="164"/>
    </row>
    <row r="816" spans="1:5" ht="24.95" customHeight="1" x14ac:dyDescent="0.25">
      <c r="A816" s="165"/>
      <c r="C816" s="163"/>
      <c r="D816" s="163"/>
      <c r="E816" s="164"/>
    </row>
    <row r="817" spans="1:5" ht="24.95" customHeight="1" x14ac:dyDescent="0.25">
      <c r="A817" s="165"/>
      <c r="C817" s="163"/>
      <c r="D817" s="163"/>
      <c r="E817" s="164"/>
    </row>
    <row r="818" spans="1:5" ht="24.95" customHeight="1" x14ac:dyDescent="0.25">
      <c r="A818" s="165"/>
      <c r="C818" s="163"/>
      <c r="D818" s="163"/>
      <c r="E818" s="164"/>
    </row>
    <row r="819" spans="1:5" ht="24.95" customHeight="1" x14ac:dyDescent="0.25">
      <c r="A819" s="165"/>
      <c r="C819" s="163"/>
      <c r="D819" s="163"/>
      <c r="E819" s="164"/>
    </row>
    <row r="820" spans="1:5" ht="24.95" customHeight="1" x14ac:dyDescent="0.25">
      <c r="A820" s="165"/>
      <c r="C820" s="163"/>
      <c r="D820" s="163"/>
      <c r="E820" s="164"/>
    </row>
    <row r="821" spans="1:5" ht="24.95" customHeight="1" x14ac:dyDescent="0.25">
      <c r="A821" s="165"/>
      <c r="C821" s="163"/>
      <c r="D821" s="163"/>
      <c r="E821" s="164"/>
    </row>
    <row r="822" spans="1:5" ht="24.95" customHeight="1" x14ac:dyDescent="0.25">
      <c r="A822" s="165"/>
      <c r="C822" s="163"/>
      <c r="D822" s="163"/>
      <c r="E822" s="164"/>
    </row>
    <row r="823" spans="1:5" ht="24.95" customHeight="1" x14ac:dyDescent="0.25">
      <c r="A823" s="165"/>
      <c r="C823" s="163"/>
      <c r="D823" s="163"/>
      <c r="E823" s="164"/>
    </row>
    <row r="824" spans="1:5" ht="24.95" customHeight="1" x14ac:dyDescent="0.25">
      <c r="A824" s="165"/>
      <c r="C824" s="163"/>
      <c r="D824" s="163"/>
      <c r="E824" s="164"/>
    </row>
    <row r="825" spans="1:5" ht="24.95" customHeight="1" x14ac:dyDescent="0.25">
      <c r="A825" s="165"/>
      <c r="C825" s="163"/>
      <c r="D825" s="163"/>
      <c r="E825" s="164"/>
    </row>
    <row r="826" spans="1:5" ht="24.95" customHeight="1" x14ac:dyDescent="0.25">
      <c r="A826" s="165"/>
      <c r="C826" s="163"/>
      <c r="D826" s="163"/>
      <c r="E826" s="164"/>
    </row>
    <row r="827" spans="1:5" ht="24.95" customHeight="1" x14ac:dyDescent="0.25">
      <c r="A827" s="165"/>
      <c r="C827" s="163"/>
      <c r="D827" s="163"/>
      <c r="E827" s="164"/>
    </row>
    <row r="828" spans="1:5" ht="24.95" customHeight="1" x14ac:dyDescent="0.25">
      <c r="A828" s="165"/>
      <c r="C828" s="163"/>
      <c r="D828" s="163"/>
      <c r="E828" s="164"/>
    </row>
    <row r="829" spans="1:5" ht="24.95" customHeight="1" x14ac:dyDescent="0.25">
      <c r="A829" s="165"/>
      <c r="C829" s="163"/>
      <c r="D829" s="163"/>
      <c r="E829" s="164"/>
    </row>
    <row r="830" spans="1:5" ht="24.95" customHeight="1" x14ac:dyDescent="0.25">
      <c r="A830" s="165"/>
      <c r="C830" s="163"/>
      <c r="D830" s="163"/>
      <c r="E830" s="164"/>
    </row>
    <row r="831" spans="1:5" ht="24.95" customHeight="1" x14ac:dyDescent="0.25">
      <c r="A831" s="165"/>
      <c r="C831" s="163"/>
      <c r="D831" s="163"/>
      <c r="E831" s="164"/>
    </row>
    <row r="832" spans="1:5" ht="24.95" customHeight="1" x14ac:dyDescent="0.25">
      <c r="A832" s="165"/>
      <c r="C832" s="163"/>
      <c r="D832" s="163"/>
      <c r="E832" s="164"/>
    </row>
    <row r="833" spans="1:5" ht="24.95" customHeight="1" x14ac:dyDescent="0.25">
      <c r="A833" s="165"/>
      <c r="C833" s="163"/>
      <c r="D833" s="163"/>
      <c r="E833" s="164"/>
    </row>
    <row r="834" spans="1:5" ht="24.95" customHeight="1" x14ac:dyDescent="0.25">
      <c r="A834" s="165"/>
      <c r="C834" s="163"/>
      <c r="D834" s="163"/>
      <c r="E834" s="164"/>
    </row>
    <row r="835" spans="1:5" ht="24.95" customHeight="1" x14ac:dyDescent="0.25">
      <c r="A835" s="165"/>
      <c r="C835" s="163"/>
      <c r="D835" s="163"/>
      <c r="E835" s="164"/>
    </row>
    <row r="836" spans="1:5" ht="24.95" customHeight="1" x14ac:dyDescent="0.25">
      <c r="A836" s="165"/>
      <c r="C836" s="163"/>
      <c r="D836" s="163"/>
      <c r="E836" s="164"/>
    </row>
    <row r="837" spans="1:5" ht="24.95" customHeight="1" x14ac:dyDescent="0.25">
      <c r="A837" s="165"/>
      <c r="C837" s="156"/>
      <c r="D837" s="156"/>
      <c r="E837" s="157"/>
    </row>
    <row r="838" spans="1:5" ht="24.95" customHeight="1" x14ac:dyDescent="0.25">
      <c r="A838" s="165"/>
      <c r="C838" s="163"/>
      <c r="D838" s="163"/>
      <c r="E838" s="164"/>
    </row>
    <row r="839" spans="1:5" ht="24.95" customHeight="1" x14ac:dyDescent="0.25">
      <c r="A839" s="165"/>
      <c r="C839" s="163"/>
      <c r="D839" s="163"/>
      <c r="E839" s="164"/>
    </row>
    <row r="840" spans="1:5" ht="24.95" customHeight="1" x14ac:dyDescent="0.25">
      <c r="A840" s="165"/>
      <c r="C840" s="163"/>
      <c r="D840" s="163"/>
      <c r="E840" s="164"/>
    </row>
    <row r="841" spans="1:5" ht="24.95" customHeight="1" x14ac:dyDescent="0.25">
      <c r="A841" s="165"/>
      <c r="C841" s="163"/>
      <c r="D841" s="163"/>
      <c r="E841" s="164"/>
    </row>
    <row r="842" spans="1:5" ht="24.95" customHeight="1" x14ac:dyDescent="0.25">
      <c r="A842" s="165"/>
      <c r="C842" s="163"/>
      <c r="D842" s="163"/>
      <c r="E842" s="164"/>
    </row>
    <row r="843" spans="1:5" ht="24.95" customHeight="1" x14ac:dyDescent="0.25">
      <c r="A843" s="165"/>
      <c r="C843" s="163"/>
      <c r="D843" s="163"/>
      <c r="E843" s="164"/>
    </row>
    <row r="844" spans="1:5" ht="24.95" customHeight="1" x14ac:dyDescent="0.25">
      <c r="A844" s="165"/>
      <c r="C844" s="163"/>
      <c r="D844" s="163"/>
      <c r="E844" s="164"/>
    </row>
    <row r="845" spans="1:5" ht="24.95" customHeight="1" x14ac:dyDescent="0.25">
      <c r="A845" s="165"/>
      <c r="C845" s="163"/>
      <c r="D845" s="163"/>
      <c r="E845" s="164"/>
    </row>
    <row r="846" spans="1:5" ht="24.95" customHeight="1" x14ac:dyDescent="0.25">
      <c r="A846" s="165"/>
      <c r="C846" s="163"/>
      <c r="D846" s="163"/>
      <c r="E846" s="164"/>
    </row>
    <row r="847" spans="1:5" ht="24.95" customHeight="1" x14ac:dyDescent="0.25">
      <c r="A847" s="165"/>
      <c r="C847" s="163"/>
      <c r="D847" s="163"/>
      <c r="E847" s="164"/>
    </row>
    <row r="848" spans="1:5" ht="24.95" customHeight="1" x14ac:dyDescent="0.25">
      <c r="A848" s="165"/>
      <c r="C848" s="163"/>
      <c r="D848" s="163"/>
      <c r="E848" s="164"/>
    </row>
    <row r="849" spans="1:5" ht="24.95" customHeight="1" x14ac:dyDescent="0.25">
      <c r="A849" s="165"/>
      <c r="C849" s="163"/>
      <c r="D849" s="163"/>
      <c r="E849" s="164"/>
    </row>
    <row r="850" spans="1:5" ht="24.95" customHeight="1" x14ac:dyDescent="0.25">
      <c r="A850" s="165"/>
      <c r="C850" s="163"/>
      <c r="D850" s="163"/>
      <c r="E850" s="164"/>
    </row>
    <row r="851" spans="1:5" ht="24.95" customHeight="1" x14ac:dyDescent="0.25">
      <c r="A851" s="165"/>
      <c r="C851" s="163"/>
      <c r="D851" s="163"/>
      <c r="E851" s="164"/>
    </row>
    <row r="852" spans="1:5" ht="24.95" customHeight="1" x14ac:dyDescent="0.25">
      <c r="A852" s="165"/>
      <c r="C852" s="163"/>
      <c r="D852" s="163"/>
      <c r="E852" s="164"/>
    </row>
    <row r="853" spans="1:5" ht="24.95" customHeight="1" x14ac:dyDescent="0.25">
      <c r="A853" s="165"/>
      <c r="C853" s="189"/>
      <c r="D853" s="232"/>
      <c r="E853" s="164"/>
    </row>
    <row r="854" spans="1:5" ht="24.95" customHeight="1" x14ac:dyDescent="0.25">
      <c r="A854" s="165"/>
      <c r="C854" s="189"/>
      <c r="D854" s="189"/>
      <c r="E854" s="164"/>
    </row>
    <row r="855" spans="1:5" ht="24.95" customHeight="1" x14ac:dyDescent="0.25">
      <c r="A855" s="165"/>
      <c r="C855" s="187"/>
      <c r="D855" s="189"/>
      <c r="E855" s="164"/>
    </row>
    <row r="856" spans="1:5" ht="24.95" customHeight="1" x14ac:dyDescent="0.25">
      <c r="A856" s="165"/>
      <c r="C856" s="187"/>
      <c r="D856" s="189"/>
      <c r="E856" s="164"/>
    </row>
    <row r="857" spans="1:5" ht="24.95" customHeight="1" x14ac:dyDescent="0.25">
      <c r="A857" s="165"/>
      <c r="C857" s="187"/>
      <c r="D857" s="189"/>
      <c r="E857" s="164"/>
    </row>
    <row r="858" spans="1:5" ht="24.95" customHeight="1" x14ac:dyDescent="0.25">
      <c r="A858" s="165"/>
      <c r="C858" s="187"/>
      <c r="D858" s="189"/>
      <c r="E858" s="164"/>
    </row>
    <row r="859" spans="1:5" ht="24.95" customHeight="1" x14ac:dyDescent="0.25">
      <c r="A859" s="165"/>
      <c r="C859" s="187"/>
      <c r="D859" s="189"/>
      <c r="E859" s="164"/>
    </row>
    <row r="860" spans="1:5" ht="24.95" customHeight="1" x14ac:dyDescent="0.25">
      <c r="A860" s="165"/>
      <c r="C860" s="187"/>
      <c r="D860" s="189"/>
      <c r="E860" s="164"/>
    </row>
    <row r="861" spans="1:5" ht="24.95" customHeight="1" x14ac:dyDescent="0.25">
      <c r="A861" s="165"/>
      <c r="C861" s="187"/>
      <c r="D861" s="189"/>
      <c r="E861" s="164"/>
    </row>
    <row r="862" spans="1:5" ht="24.95" customHeight="1" x14ac:dyDescent="0.25">
      <c r="A862" s="165"/>
      <c r="C862" s="219"/>
      <c r="D862" s="188"/>
    </row>
    <row r="863" spans="1:5" ht="24.95" customHeight="1" x14ac:dyDescent="0.25">
      <c r="A863" s="165"/>
      <c r="C863" s="233"/>
      <c r="D863" s="233"/>
      <c r="E863" s="234"/>
    </row>
    <row r="864" spans="1:5" ht="24.95" customHeight="1" x14ac:dyDescent="0.25">
      <c r="A864" s="165"/>
      <c r="C864" s="235"/>
      <c r="D864" s="235"/>
      <c r="E864" s="236"/>
    </row>
    <row r="865" spans="1:5" ht="24.95" customHeight="1" x14ac:dyDescent="0.25">
      <c r="A865" s="165"/>
      <c r="C865" s="237"/>
      <c r="D865" s="237"/>
      <c r="E865" s="238"/>
    </row>
    <row r="866" spans="1:5" ht="24.95" customHeight="1" x14ac:dyDescent="0.25">
      <c r="A866" s="165"/>
      <c r="C866" s="233"/>
      <c r="D866" s="233"/>
      <c r="E866" s="234"/>
    </row>
    <row r="867" spans="1:5" ht="24.95" customHeight="1" x14ac:dyDescent="0.25">
      <c r="A867" s="165"/>
      <c r="C867" s="237"/>
      <c r="D867" s="237"/>
      <c r="E867" s="238"/>
    </row>
    <row r="868" spans="1:5" ht="24.95" customHeight="1" x14ac:dyDescent="0.25">
      <c r="A868" s="165"/>
      <c r="C868" s="233"/>
      <c r="D868" s="233"/>
      <c r="E868" s="234"/>
    </row>
    <row r="869" spans="1:5" ht="24.95" customHeight="1" x14ac:dyDescent="0.25">
      <c r="A869" s="165"/>
      <c r="C869" s="233"/>
      <c r="D869" s="233"/>
      <c r="E869" s="234"/>
    </row>
    <row r="870" spans="1:5" ht="24.95" customHeight="1" x14ac:dyDescent="0.25">
      <c r="A870" s="165"/>
      <c r="C870" s="233"/>
      <c r="D870" s="233"/>
      <c r="E870" s="234"/>
    </row>
    <row r="871" spans="1:5" ht="24.95" customHeight="1" x14ac:dyDescent="0.25">
      <c r="A871" s="165"/>
      <c r="C871" s="233"/>
      <c r="D871" s="233"/>
      <c r="E871" s="234"/>
    </row>
    <row r="872" spans="1:5" ht="24.95" customHeight="1" x14ac:dyDescent="0.25">
      <c r="A872" s="165"/>
      <c r="C872" s="233"/>
      <c r="D872" s="233"/>
      <c r="E872" s="234"/>
    </row>
    <row r="873" spans="1:5" ht="24.95" customHeight="1" x14ac:dyDescent="0.25">
      <c r="A873" s="165"/>
      <c r="C873" s="235"/>
      <c r="D873" s="235"/>
      <c r="E873" s="236"/>
    </row>
    <row r="874" spans="1:5" ht="24.95" customHeight="1" x14ac:dyDescent="0.25">
      <c r="A874" s="165"/>
      <c r="C874" s="233"/>
      <c r="D874" s="233"/>
      <c r="E874" s="234"/>
    </row>
    <row r="875" spans="1:5" ht="24.95" customHeight="1" x14ac:dyDescent="0.25">
      <c r="A875" s="165"/>
      <c r="C875" s="233"/>
      <c r="D875" s="233"/>
      <c r="E875" s="234"/>
    </row>
    <row r="876" spans="1:5" ht="24.95" customHeight="1" x14ac:dyDescent="0.25">
      <c r="A876" s="165"/>
      <c r="C876" s="235"/>
      <c r="D876" s="235"/>
      <c r="E876" s="236"/>
    </row>
    <row r="877" spans="1:5" ht="24.95" customHeight="1" x14ac:dyDescent="0.25">
      <c r="A877" s="165"/>
      <c r="C877" s="233"/>
      <c r="D877" s="233"/>
      <c r="E877" s="234"/>
    </row>
    <row r="878" spans="1:5" ht="24.95" customHeight="1" x14ac:dyDescent="0.25">
      <c r="A878" s="165"/>
      <c r="C878" s="239"/>
      <c r="D878" s="239"/>
      <c r="E878" s="240"/>
    </row>
    <row r="879" spans="1:5" ht="24.95" customHeight="1" x14ac:dyDescent="0.25">
      <c r="A879" s="165"/>
      <c r="C879" s="233"/>
      <c r="D879" s="233"/>
      <c r="E879" s="234"/>
    </row>
    <row r="880" spans="1:5" ht="24.95" customHeight="1" x14ac:dyDescent="0.25">
      <c r="A880" s="165"/>
      <c r="C880" s="233"/>
      <c r="D880" s="233"/>
      <c r="E880" s="234"/>
    </row>
    <row r="881" spans="1:5" ht="24.95" customHeight="1" x14ac:dyDescent="0.25">
      <c r="A881" s="165"/>
      <c r="C881" s="235"/>
      <c r="D881" s="235"/>
      <c r="E881" s="236"/>
    </row>
    <row r="882" spans="1:5" ht="24.95" customHeight="1" x14ac:dyDescent="0.25">
      <c r="A882" s="165"/>
      <c r="C882" s="233"/>
      <c r="D882" s="233"/>
      <c r="E882" s="234"/>
    </row>
    <row r="883" spans="1:5" ht="24.95" customHeight="1" x14ac:dyDescent="0.25">
      <c r="A883" s="165"/>
      <c r="C883" s="239"/>
      <c r="D883" s="239"/>
      <c r="E883" s="240"/>
    </row>
    <row r="884" spans="1:5" ht="24.95" customHeight="1" x14ac:dyDescent="0.25">
      <c r="A884" s="165"/>
      <c r="C884" s="235"/>
      <c r="D884" s="235"/>
      <c r="E884" s="236"/>
    </row>
    <row r="885" spans="1:5" ht="24.95" customHeight="1" x14ac:dyDescent="0.25">
      <c r="A885" s="165"/>
      <c r="C885" s="233"/>
      <c r="D885" s="233"/>
      <c r="E885" s="234"/>
    </row>
    <row r="886" spans="1:5" ht="24.95" customHeight="1" x14ac:dyDescent="0.25">
      <c r="A886" s="165"/>
      <c r="C886" s="239"/>
      <c r="D886" s="239"/>
      <c r="E886" s="240"/>
    </row>
    <row r="887" spans="1:5" ht="24.95" customHeight="1" x14ac:dyDescent="0.25">
      <c r="A887" s="165"/>
      <c r="C887" s="235"/>
      <c r="D887" s="235"/>
      <c r="E887" s="236"/>
    </row>
    <row r="888" spans="1:5" ht="24.95" customHeight="1" x14ac:dyDescent="0.25">
      <c r="A888" s="165"/>
      <c r="C888" s="233"/>
      <c r="D888" s="233"/>
      <c r="E888" s="234"/>
    </row>
    <row r="889" spans="1:5" ht="24.95" customHeight="1" x14ac:dyDescent="0.25">
      <c r="A889" s="165"/>
      <c r="C889" s="239"/>
      <c r="D889" s="239"/>
      <c r="E889" s="240"/>
    </row>
    <row r="890" spans="1:5" ht="24.95" customHeight="1" x14ac:dyDescent="0.25">
      <c r="A890" s="165"/>
      <c r="C890" s="233"/>
      <c r="D890" s="233"/>
      <c r="E890" s="234"/>
    </row>
    <row r="891" spans="1:5" ht="24.95" customHeight="1" x14ac:dyDescent="0.25">
      <c r="A891" s="165"/>
      <c r="C891" s="239"/>
      <c r="D891" s="239"/>
      <c r="E891" s="240"/>
    </row>
    <row r="892" spans="1:5" ht="24.95" customHeight="1" x14ac:dyDescent="0.25">
      <c r="A892" s="165"/>
      <c r="C892" s="233"/>
      <c r="D892" s="233"/>
      <c r="E892" s="234"/>
    </row>
    <row r="893" spans="1:5" ht="24.95" customHeight="1" x14ac:dyDescent="0.25">
      <c r="A893" s="165"/>
      <c r="C893" s="239"/>
      <c r="D893" s="239"/>
      <c r="E893" s="240"/>
    </row>
    <row r="894" spans="1:5" ht="24.95" customHeight="1" x14ac:dyDescent="0.25">
      <c r="A894" s="165"/>
      <c r="C894" s="235"/>
      <c r="D894" s="235"/>
      <c r="E894" s="236"/>
    </row>
    <row r="895" spans="1:5" ht="24.95" customHeight="1" x14ac:dyDescent="0.25">
      <c r="A895" s="165"/>
      <c r="C895" s="233"/>
      <c r="D895" s="233"/>
      <c r="E895" s="234"/>
    </row>
    <row r="896" spans="1:5" ht="24.95" customHeight="1" x14ac:dyDescent="0.25">
      <c r="A896" s="165"/>
      <c r="C896" s="233"/>
      <c r="D896" s="233"/>
      <c r="E896" s="234"/>
    </row>
    <row r="897" spans="1:5" ht="24.95" customHeight="1" x14ac:dyDescent="0.25">
      <c r="A897" s="165"/>
      <c r="C897" s="233"/>
      <c r="D897" s="233"/>
      <c r="E897" s="234"/>
    </row>
    <row r="898" spans="1:5" ht="24.95" customHeight="1" x14ac:dyDescent="0.25">
      <c r="A898" s="165"/>
      <c r="C898" s="239"/>
      <c r="D898" s="239"/>
      <c r="E898" s="240"/>
    </row>
    <row r="899" spans="1:5" ht="24.95" customHeight="1" x14ac:dyDescent="0.25">
      <c r="A899" s="165"/>
      <c r="C899" s="233"/>
      <c r="D899" s="233"/>
      <c r="E899" s="234"/>
    </row>
    <row r="900" spans="1:5" ht="24.95" customHeight="1" x14ac:dyDescent="0.25">
      <c r="A900" s="165"/>
      <c r="C900" s="239"/>
      <c r="D900" s="239"/>
      <c r="E900" s="240"/>
    </row>
    <row r="901" spans="1:5" ht="24.95" customHeight="1" x14ac:dyDescent="0.25">
      <c r="A901" s="165"/>
      <c r="C901" s="233"/>
      <c r="D901" s="233"/>
      <c r="E901" s="234"/>
    </row>
    <row r="902" spans="1:5" ht="24.95" customHeight="1" x14ac:dyDescent="0.25">
      <c r="A902" s="165"/>
      <c r="C902" s="233"/>
      <c r="D902" s="233"/>
      <c r="E902" s="234"/>
    </row>
    <row r="903" spans="1:5" ht="24.95" customHeight="1" x14ac:dyDescent="0.25">
      <c r="A903" s="165"/>
      <c r="C903" s="235"/>
      <c r="D903" s="235"/>
      <c r="E903" s="236"/>
    </row>
    <row r="904" spans="1:5" ht="24.95" customHeight="1" x14ac:dyDescent="0.25">
      <c r="A904" s="165"/>
      <c r="C904" s="233"/>
      <c r="D904" s="233"/>
      <c r="E904" s="234"/>
    </row>
    <row r="905" spans="1:5" ht="24.95" customHeight="1" x14ac:dyDescent="0.25">
      <c r="A905" s="165"/>
      <c r="C905" s="239"/>
      <c r="D905" s="239"/>
      <c r="E905" s="240"/>
    </row>
    <row r="906" spans="1:5" ht="24.95" customHeight="1" x14ac:dyDescent="0.25">
      <c r="A906" s="165"/>
      <c r="C906" s="235"/>
      <c r="D906" s="235"/>
      <c r="E906" s="236"/>
    </row>
    <row r="907" spans="1:5" ht="24.95" customHeight="1" x14ac:dyDescent="0.25">
      <c r="A907" s="165"/>
      <c r="C907" s="233"/>
      <c r="D907" s="233"/>
      <c r="E907" s="234"/>
    </row>
    <row r="908" spans="1:5" ht="24.95" customHeight="1" x14ac:dyDescent="0.25">
      <c r="A908" s="165"/>
      <c r="C908" s="233"/>
      <c r="D908" s="233"/>
      <c r="E908" s="234"/>
    </row>
    <row r="909" spans="1:5" ht="24.95" customHeight="1" x14ac:dyDescent="0.25">
      <c r="A909" s="165"/>
      <c r="C909" s="233"/>
      <c r="D909" s="233"/>
      <c r="E909" s="234"/>
    </row>
    <row r="910" spans="1:5" ht="24.95" customHeight="1" x14ac:dyDescent="0.25">
      <c r="A910" s="165"/>
      <c r="C910" s="233"/>
      <c r="D910" s="233"/>
      <c r="E910" s="234"/>
    </row>
    <row r="911" spans="1:5" ht="24.95" customHeight="1" x14ac:dyDescent="0.25">
      <c r="A911" s="165"/>
      <c r="C911" s="233"/>
      <c r="D911" s="233"/>
      <c r="E911" s="234"/>
    </row>
    <row r="912" spans="1:5" ht="24.95" customHeight="1" x14ac:dyDescent="0.25">
      <c r="A912" s="165"/>
      <c r="C912" s="233"/>
      <c r="D912" s="233"/>
      <c r="E912" s="234"/>
    </row>
    <row r="913" ht="24.95" customHeight="1" x14ac:dyDescent="0.25"/>
    <row r="914" ht="24.95" customHeight="1" x14ac:dyDescent="0.25"/>
    <row r="915" ht="24.95" customHeight="1" x14ac:dyDescent="0.25"/>
    <row r="916" ht="24.95" customHeight="1" x14ac:dyDescent="0.25"/>
    <row r="917" ht="24.95" customHeight="1" x14ac:dyDescent="0.25"/>
    <row r="918" ht="24.95" customHeight="1" x14ac:dyDescent="0.25"/>
    <row r="919" ht="24.95" customHeight="1" x14ac:dyDescent="0.25"/>
    <row r="920" ht="24.95" customHeight="1" x14ac:dyDescent="0.25"/>
    <row r="921" ht="24.95" customHeight="1" x14ac:dyDescent="0.25"/>
    <row r="922" ht="24.95" customHeight="1" x14ac:dyDescent="0.25"/>
    <row r="923" ht="24.95" customHeight="1" x14ac:dyDescent="0.25"/>
    <row r="924" ht="24.95" customHeight="1" x14ac:dyDescent="0.25"/>
    <row r="925" ht="24.95" customHeight="1" x14ac:dyDescent="0.25"/>
    <row r="926" ht="24.95" customHeight="1" x14ac:dyDescent="0.25"/>
    <row r="927" ht="24.95" customHeight="1" x14ac:dyDescent="0.25"/>
    <row r="928" ht="24.95" customHeight="1" x14ac:dyDescent="0.25"/>
    <row r="929" ht="24.95" customHeight="1" x14ac:dyDescent="0.25"/>
    <row r="930" ht="24.95" customHeight="1" x14ac:dyDescent="0.25"/>
    <row r="931" ht="24.95" customHeight="1" x14ac:dyDescent="0.25"/>
    <row r="932" ht="24.95" customHeight="1" x14ac:dyDescent="0.25"/>
    <row r="933" ht="24.95" customHeight="1" x14ac:dyDescent="0.25"/>
    <row r="934" ht="24.95" customHeight="1" x14ac:dyDescent="0.25"/>
    <row r="935" ht="24.95" customHeight="1" x14ac:dyDescent="0.25"/>
    <row r="936" ht="24.95" customHeight="1" x14ac:dyDescent="0.25"/>
    <row r="937" ht="24.95" customHeight="1" x14ac:dyDescent="0.25"/>
    <row r="938" ht="24.95" customHeight="1" x14ac:dyDescent="0.25"/>
    <row r="939" ht="24.95" customHeight="1" x14ac:dyDescent="0.25"/>
    <row r="940" ht="24.95" customHeight="1" x14ac:dyDescent="0.25"/>
    <row r="941" ht="24.95" customHeight="1" x14ac:dyDescent="0.25"/>
    <row r="942" ht="24.95" customHeight="1" x14ac:dyDescent="0.25"/>
    <row r="943" ht="24.95" customHeight="1" x14ac:dyDescent="0.25"/>
    <row r="944" ht="24.95" customHeight="1" x14ac:dyDescent="0.25"/>
    <row r="945" ht="24.95" customHeight="1" x14ac:dyDescent="0.25"/>
    <row r="946" ht="24.95" customHeight="1" x14ac:dyDescent="0.25"/>
    <row r="947" ht="24.95" customHeight="1" x14ac:dyDescent="0.25"/>
    <row r="948" ht="24.95" customHeight="1" x14ac:dyDescent="0.25"/>
    <row r="949" ht="24.95" customHeight="1" x14ac:dyDescent="0.25"/>
    <row r="950" ht="24.95" customHeight="1" x14ac:dyDescent="0.25"/>
    <row r="951" ht="24.95" customHeight="1" x14ac:dyDescent="0.25"/>
    <row r="952" ht="24.95" customHeight="1" x14ac:dyDescent="0.25"/>
    <row r="953" ht="24.95" customHeight="1" x14ac:dyDescent="0.25"/>
    <row r="954" ht="24.95" customHeight="1" x14ac:dyDescent="0.25"/>
    <row r="955" ht="24.95" customHeight="1" x14ac:dyDescent="0.25"/>
    <row r="956" ht="24.95" customHeight="1" x14ac:dyDescent="0.25"/>
    <row r="957" ht="24.95" customHeight="1" x14ac:dyDescent="0.25"/>
    <row r="958" ht="24.95" customHeight="1" x14ac:dyDescent="0.25"/>
    <row r="959" ht="24.95" customHeight="1" x14ac:dyDescent="0.25"/>
    <row r="960" ht="24.95" customHeight="1" x14ac:dyDescent="0.25"/>
    <row r="961" ht="24.95" customHeight="1" x14ac:dyDescent="0.25"/>
    <row r="962" ht="24.95" customHeight="1" x14ac:dyDescent="0.25"/>
    <row r="963" ht="24.95" customHeight="1" x14ac:dyDescent="0.25"/>
    <row r="964" ht="24.95" customHeight="1" x14ac:dyDescent="0.25"/>
    <row r="965" ht="24.95" customHeight="1" x14ac:dyDescent="0.25"/>
    <row r="966" ht="24.95" customHeight="1" x14ac:dyDescent="0.25"/>
    <row r="967" ht="24.95" customHeight="1" x14ac:dyDescent="0.25"/>
    <row r="968" ht="24.95" customHeight="1" x14ac:dyDescent="0.25"/>
    <row r="969" ht="24.95" customHeight="1" x14ac:dyDescent="0.25"/>
    <row r="970" ht="24.95" customHeight="1" x14ac:dyDescent="0.25"/>
    <row r="971" ht="24.95" customHeight="1" x14ac:dyDescent="0.25"/>
    <row r="972" ht="24.95" customHeight="1" x14ac:dyDescent="0.25"/>
    <row r="973" ht="24.95" customHeight="1" x14ac:dyDescent="0.25"/>
    <row r="974" ht="24.95" customHeight="1" x14ac:dyDescent="0.25"/>
    <row r="975" ht="24.95" customHeight="1" x14ac:dyDescent="0.25"/>
    <row r="976" ht="24.95" customHeight="1" x14ac:dyDescent="0.25"/>
    <row r="977" ht="24.95" customHeight="1" x14ac:dyDescent="0.25"/>
    <row r="978" ht="24.95" customHeight="1" x14ac:dyDescent="0.25"/>
    <row r="979" ht="24.95" customHeight="1" x14ac:dyDescent="0.25"/>
    <row r="980" ht="24.95" customHeight="1" x14ac:dyDescent="0.25"/>
    <row r="981" ht="24.95" customHeight="1" x14ac:dyDescent="0.25"/>
    <row r="982" ht="24.95" customHeight="1" x14ac:dyDescent="0.25"/>
    <row r="983" ht="24.95" customHeight="1" x14ac:dyDescent="0.25"/>
    <row r="984" ht="24.95" customHeight="1" x14ac:dyDescent="0.25"/>
    <row r="985" ht="24.95" customHeight="1" x14ac:dyDescent="0.25"/>
    <row r="986" ht="24.95" customHeight="1" x14ac:dyDescent="0.25"/>
    <row r="987" ht="24.95" customHeight="1" x14ac:dyDescent="0.25"/>
    <row r="988" ht="24.95" customHeight="1" x14ac:dyDescent="0.25"/>
    <row r="989" ht="24.95" customHeight="1" x14ac:dyDescent="0.25"/>
    <row r="990" ht="24.95" customHeight="1" x14ac:dyDescent="0.25"/>
    <row r="991" ht="24.95" customHeight="1" x14ac:dyDescent="0.25"/>
    <row r="992" ht="24.95" customHeight="1" x14ac:dyDescent="0.25"/>
    <row r="993" ht="24.95" customHeight="1" x14ac:dyDescent="0.25"/>
    <row r="994" ht="24.95" customHeight="1" x14ac:dyDescent="0.25"/>
    <row r="995" ht="24.95" customHeight="1" x14ac:dyDescent="0.25"/>
    <row r="996" ht="24.95" customHeight="1" x14ac:dyDescent="0.25"/>
    <row r="997" ht="24.95" customHeight="1" x14ac:dyDescent="0.25"/>
    <row r="998" ht="24.95" customHeight="1" x14ac:dyDescent="0.25"/>
    <row r="999" ht="24.95" customHeight="1" x14ac:dyDescent="0.25"/>
    <row r="1000" ht="24.95" customHeight="1" x14ac:dyDescent="0.25"/>
    <row r="1001" ht="24.95" customHeight="1" x14ac:dyDescent="0.25"/>
    <row r="1002" ht="24.95" customHeight="1" x14ac:dyDescent="0.25"/>
    <row r="1003" ht="24.95" customHeight="1" x14ac:dyDescent="0.25"/>
    <row r="1004" ht="24.95" customHeight="1" x14ac:dyDescent="0.25"/>
    <row r="1005" ht="24.95" customHeight="1" x14ac:dyDescent="0.25"/>
    <row r="1006" ht="24.95" customHeight="1" x14ac:dyDescent="0.25"/>
    <row r="1007" ht="24.95" customHeight="1" x14ac:dyDescent="0.25"/>
    <row r="1008" ht="24.95" customHeight="1" x14ac:dyDescent="0.25"/>
    <row r="1009" ht="24.95" customHeight="1" x14ac:dyDescent="0.25"/>
    <row r="1010" ht="24.95" customHeight="1" x14ac:dyDescent="0.25"/>
    <row r="1011" ht="24.95" customHeight="1" x14ac:dyDescent="0.25"/>
    <row r="1012" ht="24.95" customHeight="1" x14ac:dyDescent="0.25"/>
    <row r="1013" ht="24.95" customHeight="1" x14ac:dyDescent="0.25"/>
    <row r="1014" ht="24.95" customHeight="1" x14ac:dyDescent="0.25"/>
    <row r="1015" ht="24.95" customHeight="1" x14ac:dyDescent="0.25"/>
    <row r="1016" ht="24.95" customHeight="1" x14ac:dyDescent="0.25"/>
    <row r="1017" ht="24.95" customHeight="1" x14ac:dyDescent="0.25"/>
    <row r="1018" ht="24.95" customHeight="1" x14ac:dyDescent="0.25"/>
    <row r="1019" ht="24.95" customHeight="1" x14ac:dyDescent="0.25"/>
    <row r="1020" ht="24.95" customHeight="1" x14ac:dyDescent="0.25"/>
    <row r="1021" ht="24.95" customHeight="1" x14ac:dyDescent="0.25"/>
    <row r="1022" ht="24.95" customHeight="1" x14ac:dyDescent="0.25"/>
    <row r="1023" ht="24.95" customHeight="1" x14ac:dyDescent="0.25"/>
    <row r="1024" ht="24.95" customHeight="1" x14ac:dyDescent="0.25"/>
    <row r="1025" ht="24.95" customHeight="1" x14ac:dyDescent="0.25"/>
    <row r="1026" ht="24.95" customHeight="1" x14ac:dyDescent="0.25"/>
    <row r="1027" ht="24.95" customHeight="1" x14ac:dyDescent="0.25"/>
    <row r="1028" ht="24.95" customHeight="1" x14ac:dyDescent="0.25"/>
    <row r="1029" ht="24.95" customHeight="1" x14ac:dyDescent="0.25"/>
    <row r="1030" ht="24.95" customHeight="1" x14ac:dyDescent="0.25"/>
    <row r="1031" ht="24.95" customHeight="1" x14ac:dyDescent="0.25"/>
    <row r="1032" ht="24.95" customHeight="1" x14ac:dyDescent="0.25"/>
    <row r="1033" ht="24.95" customHeight="1" x14ac:dyDescent="0.25"/>
    <row r="1034" ht="24.95" customHeight="1" x14ac:dyDescent="0.25"/>
    <row r="1035" ht="24.95" customHeight="1" x14ac:dyDescent="0.25"/>
    <row r="1036" ht="24.95" customHeight="1" x14ac:dyDescent="0.25"/>
    <row r="1037" ht="24.95" customHeight="1" x14ac:dyDescent="0.25"/>
    <row r="1038" ht="24.95" customHeight="1" x14ac:dyDescent="0.25"/>
    <row r="1039" ht="24.95" customHeight="1" x14ac:dyDescent="0.25"/>
    <row r="1040" ht="24.95" customHeight="1" x14ac:dyDescent="0.25"/>
    <row r="1041" ht="24.95" customHeight="1" x14ac:dyDescent="0.25"/>
    <row r="1042" ht="24.95" customHeight="1" x14ac:dyDescent="0.25"/>
  </sheetData>
  <printOptions horizontalCentered="1" gridLines="1"/>
  <pageMargins left="0" right="0" top="0.74803149606299213" bottom="0.74803149606299213" header="0.31496062992125984" footer="0.31496062992125984"/>
  <pageSetup paperSize="9" scale="95" orientation="portrait" r:id="rId1"/>
  <headerFooter>
    <oddFooter xml:space="preserve">&amp;RStrana &amp;P z &amp;N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</vt:lpstr>
      <vt:lpstr>Rekap.</vt:lpstr>
      <vt:lpstr>Výkaz výmer</vt:lpstr>
      <vt:lpstr>'Rekap 23618'!Názvy_tlače</vt:lpstr>
      <vt:lpstr>'Výkaz výmer'!Názvy_tlače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Valéria Jaseňáková</dc:creator>
  <cp:lastModifiedBy>Valéria Jaseňáková</cp:lastModifiedBy>
  <cp:lastPrinted>2017-06-09T06:15:34Z</cp:lastPrinted>
  <dcterms:created xsi:type="dcterms:W3CDTF">2016-07-14T07:23:14Z</dcterms:created>
  <dcterms:modified xsi:type="dcterms:W3CDTF">2018-09-24T07:47:23Z</dcterms:modified>
</cp:coreProperties>
</file>